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dnep\Documents\Internal Control\Policy - Contract Signing - Files\"/>
    </mc:Choice>
  </mc:AlternateContent>
  <xr:revisionPtr revIDLastSave="0" documentId="8_{35897818-653C-48C2-AE14-50130102DC73}" xr6:coauthVersionLast="47" xr6:coauthVersionMax="47" xr10:uidLastSave="{00000000-0000-0000-0000-000000000000}"/>
  <bookViews>
    <workbookView xWindow="28680" yWindow="-5070" windowWidth="29040" windowHeight="15720" xr2:uid="{00000000-000D-0000-FFFF-FFFF00000000}"/>
  </bookViews>
  <sheets>
    <sheet name="Decision Tree Tool" sheetId="5" r:id="rId1"/>
    <sheet name="List" sheetId="7" state="hidden" r:id="rId2"/>
    <sheet name="Signing Authority Matrix" sheetId="8" r:id="rId3"/>
  </sheets>
  <definedNames>
    <definedName name="_xlnm.Print_Area" localSheetId="0">'Decision Tree Tool'!$B$2:$S$61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4" i="5" l="1"/>
  <c r="O54" i="5"/>
  <c r="M54" i="5"/>
  <c r="N5" i="5" l="1"/>
  <c r="M53" i="5" l="1"/>
  <c r="O53" i="5"/>
  <c r="Q53" i="5"/>
  <c r="K53" i="5"/>
  <c r="K54" i="5" s="1"/>
  <c r="I53" i="5"/>
  <c r="I54" i="5" s="1"/>
  <c r="G53" i="5"/>
  <c r="G54" i="5" s="1"/>
  <c r="E53" i="5"/>
  <c r="E54" i="5" s="1"/>
  <c r="U58" i="5" l="1"/>
  <c r="U59" i="5"/>
  <c r="U57" i="5"/>
  <c r="U60" i="5" l="1"/>
  <c r="O60" i="5" s="1"/>
  <c r="P15" i="5" l="1"/>
  <c r="F62" i="7" l="1"/>
  <c r="F63" i="7"/>
  <c r="F61" i="7"/>
  <c r="E62" i="7"/>
  <c r="E63" i="7"/>
  <c r="E61" i="7"/>
  <c r="F57" i="7"/>
  <c r="F56" i="7"/>
  <c r="F55" i="7"/>
  <c r="E57" i="7"/>
  <c r="E56" i="7"/>
  <c r="E55" i="7"/>
  <c r="E54" i="7"/>
  <c r="F52" i="7"/>
  <c r="F51" i="7"/>
  <c r="F50" i="7"/>
  <c r="F49" i="7"/>
  <c r="F48" i="7"/>
  <c r="E52" i="7"/>
  <c r="E51" i="7"/>
  <c r="E50" i="7"/>
  <c r="E49" i="7"/>
  <c r="E48" i="7"/>
  <c r="F47" i="7"/>
  <c r="F46" i="7"/>
  <c r="F45" i="7"/>
  <c r="F44" i="7"/>
  <c r="F43" i="7"/>
  <c r="F42" i="7"/>
  <c r="E47" i="7"/>
  <c r="E46" i="7"/>
  <c r="E45" i="7"/>
  <c r="E44" i="7"/>
  <c r="E43" i="7"/>
  <c r="E42" i="7"/>
  <c r="F39" i="7"/>
  <c r="F30" i="7"/>
  <c r="F24" i="7"/>
  <c r="F21" i="7"/>
  <c r="F38" i="7"/>
  <c r="F37" i="7"/>
  <c r="F36" i="7"/>
  <c r="E39" i="7"/>
  <c r="E38" i="7"/>
  <c r="E37" i="7"/>
  <c r="E36" i="7"/>
  <c r="F20" i="7"/>
  <c r="F19" i="7"/>
  <c r="F18" i="7"/>
  <c r="E21" i="7"/>
  <c r="E20" i="7"/>
  <c r="E19" i="7"/>
  <c r="E18" i="7"/>
  <c r="AA9" i="5" l="1"/>
  <c r="A31" i="7"/>
  <c r="B31" i="7"/>
  <c r="A32" i="7"/>
  <c r="B32" i="7"/>
  <c r="A33" i="7"/>
  <c r="B33" i="7"/>
  <c r="A34" i="7"/>
  <c r="B34" i="7"/>
  <c r="A35" i="7"/>
  <c r="B35" i="7"/>
  <c r="A22" i="7"/>
  <c r="B22" i="7"/>
  <c r="A23" i="7"/>
  <c r="B23" i="7"/>
  <c r="A25" i="7"/>
  <c r="B25" i="7"/>
  <c r="A26" i="7"/>
  <c r="B26" i="7"/>
  <c r="A27" i="7"/>
  <c r="B27" i="7"/>
  <c r="A28" i="7"/>
  <c r="B28" i="7"/>
  <c r="A29" i="7"/>
  <c r="B29" i="7"/>
  <c r="A40" i="7"/>
  <c r="B40" i="7"/>
  <c r="A41" i="7"/>
  <c r="B41" i="7"/>
  <c r="C27" i="7" l="1"/>
  <c r="C35" i="7"/>
  <c r="C31" i="7"/>
  <c r="C40" i="7"/>
  <c r="C26" i="7"/>
  <c r="C22" i="7"/>
  <c r="C34" i="7"/>
  <c r="C33" i="7"/>
  <c r="C28" i="7"/>
  <c r="C29" i="7"/>
  <c r="C32" i="7"/>
  <c r="C25" i="7"/>
  <c r="C41" i="7"/>
  <c r="C23" i="7"/>
  <c r="F54" i="7"/>
  <c r="E30" i="7"/>
  <c r="E24" i="7"/>
  <c r="B61" i="7"/>
  <c r="B62" i="7"/>
  <c r="B63" i="7"/>
  <c r="B64" i="7"/>
  <c r="B65" i="7"/>
  <c r="B60" i="7"/>
  <c r="A65" i="7"/>
  <c r="A64" i="7"/>
  <c r="A63" i="7"/>
  <c r="A62" i="7"/>
  <c r="C62" i="7" s="1"/>
  <c r="A61" i="7"/>
  <c r="C61" i="7" s="1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39" i="7"/>
  <c r="A38" i="7"/>
  <c r="A37" i="7"/>
  <c r="A36" i="7"/>
  <c r="A30" i="7"/>
  <c r="A24" i="7"/>
  <c r="A21" i="7"/>
  <c r="A20" i="7"/>
  <c r="A19" i="7"/>
  <c r="A18" i="7"/>
  <c r="C65" i="7" l="1"/>
  <c r="C64" i="7"/>
  <c r="C60" i="7"/>
  <c r="C63" i="7"/>
  <c r="B59" i="7"/>
  <c r="C59" i="7" s="1"/>
  <c r="B58" i="7"/>
  <c r="C58" i="7" s="1"/>
  <c r="B57" i="7"/>
  <c r="C57" i="7" s="1"/>
  <c r="B56" i="7"/>
  <c r="C56" i="7" s="1"/>
  <c r="B55" i="7"/>
  <c r="C55" i="7" s="1"/>
  <c r="B54" i="7"/>
  <c r="C54" i="7" s="1"/>
  <c r="B53" i="7"/>
  <c r="C53" i="7" s="1"/>
  <c r="B52" i="7"/>
  <c r="C52" i="7" s="1"/>
  <c r="B51" i="7"/>
  <c r="C51" i="7" s="1"/>
  <c r="B50" i="7"/>
  <c r="C50" i="7" s="1"/>
  <c r="B49" i="7"/>
  <c r="C49" i="7" s="1"/>
  <c r="B48" i="7"/>
  <c r="C48" i="7" s="1"/>
  <c r="B47" i="7"/>
  <c r="C47" i="7" s="1"/>
  <c r="B46" i="7"/>
  <c r="C46" i="7" s="1"/>
  <c r="B45" i="7"/>
  <c r="C45" i="7" s="1"/>
  <c r="B44" i="7"/>
  <c r="C44" i="7" s="1"/>
  <c r="B43" i="7"/>
  <c r="C43" i="7" s="1"/>
  <c r="B42" i="7"/>
  <c r="C42" i="7" s="1"/>
  <c r="B39" i="7"/>
  <c r="C39" i="7" s="1"/>
  <c r="B38" i="7"/>
  <c r="C38" i="7" s="1"/>
  <c r="B37" i="7"/>
  <c r="C37" i="7" s="1"/>
  <c r="B36" i="7"/>
  <c r="C36" i="7" s="1"/>
  <c r="B30" i="7"/>
  <c r="C30" i="7" s="1"/>
  <c r="B24" i="7"/>
  <c r="C24" i="7" s="1"/>
  <c r="B21" i="7"/>
  <c r="C21" i="7" s="1"/>
  <c r="B20" i="7"/>
  <c r="C20" i="7" s="1"/>
  <c r="B19" i="7"/>
  <c r="C19" i="7" s="1"/>
  <c r="B18" i="7"/>
  <c r="K17" i="5" s="1"/>
  <c r="C18" i="7" l="1"/>
  <c r="K13" i="5" l="1"/>
  <c r="G13" i="5"/>
</calcChain>
</file>

<file path=xl/sharedStrings.xml><?xml version="1.0" encoding="utf-8"?>
<sst xmlns="http://schemas.openxmlformats.org/spreadsheetml/2006/main" count="303" uniqueCount="156">
  <si>
    <t>Your Name:</t>
  </si>
  <si>
    <t>Date:</t>
  </si>
  <si>
    <t>Your Department:</t>
  </si>
  <si>
    <t>Contract Title:</t>
  </si>
  <si>
    <t>Contract Type ?</t>
  </si>
  <si>
    <t xml:space="preserve">2(a). Financial 
 Impact Calculator </t>
  </si>
  <si>
    <t>Provide more detail</t>
  </si>
  <si>
    <t>Year 1</t>
  </si>
  <si>
    <t>Year 2</t>
  </si>
  <si>
    <t>Signatory 1</t>
  </si>
  <si>
    <t>Signatory 2</t>
  </si>
  <si>
    <t>Year 3</t>
  </si>
  <si>
    <t>Year 4</t>
  </si>
  <si>
    <t>Year 5</t>
  </si>
  <si>
    <t>Total</t>
  </si>
  <si>
    <t>Start</t>
  </si>
  <si>
    <t>Risk Assessment</t>
  </si>
  <si>
    <t>Next</t>
  </si>
  <si>
    <t>Human Resources</t>
  </si>
  <si>
    <r>
      <t xml:space="preserve">Yes or No? </t>
    </r>
    <r>
      <rPr>
        <sz val="11"/>
        <color theme="1" tint="0.34998626667073579"/>
        <rFont val="Calibri"/>
        <family val="2"/>
        <scheme val="minor"/>
      </rPr>
      <t>(answer all)</t>
    </r>
  </si>
  <si>
    <t>The initiative will require the hiring of permanent employees.</t>
  </si>
  <si>
    <t>The initiative will require changes to be made to the job responsibility of existing Support and/or Academic Staff.</t>
  </si>
  <si>
    <t>The initiative may impact Support and/or Academic Staff collective agreements.</t>
  </si>
  <si>
    <t>Marketing</t>
  </si>
  <si>
    <t xml:space="preserve">The initiative will result in reproducing or altering existing corporate marketing materials on public-facing promotional media/mediums. </t>
  </si>
  <si>
    <t>The initiative will grant use rights to College branded/protected materials, or will result in an External Party aligning their brand with the College on public-facing promotional media/mediums.</t>
  </si>
  <si>
    <t>Facilities</t>
  </si>
  <si>
    <t xml:space="preserve">The initiative will require a physical installation or a renovation to College physical infrastructure. </t>
  </si>
  <si>
    <t xml:space="preserve">The External Party is likely to produce quite a bit of waste and/or consume quite a bit of utilities at the College campus. </t>
  </si>
  <si>
    <t>The External Party is likely to require support of College Facilities staff.</t>
  </si>
  <si>
    <t>Information Technology</t>
  </si>
  <si>
    <t>The initiative will require the installation of computer hardware and/or software.</t>
  </si>
  <si>
    <t xml:space="preserve">The initiative is will result in the capture or sharing of personal or corporate data (historical or transactional). </t>
  </si>
  <si>
    <t>The initiative will require the introduction of transaction processing technology.</t>
  </si>
  <si>
    <t>Finance</t>
  </si>
  <si>
    <t>The initiative is being entered into for the purpose of generating revenue in excess of $25,000.</t>
  </si>
  <si>
    <t xml:space="preserve">This initiative is a proposal that includes complex calculations and/or the need for ongoing audited financial support/reporting. </t>
  </si>
  <si>
    <t>Risk</t>
  </si>
  <si>
    <r>
      <t xml:space="preserve">The contract has a renewal clause but the College can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terminiate it "for convienience".</t>
    </r>
  </si>
  <si>
    <r>
      <t>Specialty Review Requirements</t>
    </r>
    <r>
      <rPr>
        <sz val="12"/>
        <color theme="1"/>
        <rFont val="Calibri"/>
        <family val="2"/>
        <scheme val="minor"/>
      </rPr>
      <t xml:space="preserve"> (sequenced in order from left to right):</t>
    </r>
  </si>
  <si>
    <t>Please allow adequate time for review(s)</t>
  </si>
  <si>
    <t>Procurement</t>
  </si>
  <si>
    <t>Reviews
Required</t>
  </si>
  <si>
    <t>Where to get the review</t>
  </si>
  <si>
    <t>Storage in WorkDay and/or Bonfire</t>
  </si>
  <si>
    <t>The contract does not include a renewal clause and will be uploaded into WorkDay.</t>
  </si>
  <si>
    <t>The contract will be completed in less than 2 years.</t>
  </si>
  <si>
    <t>The contract  is unlikely to be extended or renewed.</t>
  </si>
  <si>
    <t xml:space="preserve">    Corporate Storage System</t>
  </si>
  <si>
    <t>Project _Type</t>
  </si>
  <si>
    <t>Procurement_Agreements</t>
  </si>
  <si>
    <t>Real_Property_Leasing</t>
  </si>
  <si>
    <t>Real_Estate_Acquisition_and_Disposition</t>
  </si>
  <si>
    <t>Applied_Research</t>
  </si>
  <si>
    <t>Revenue_Agreements</t>
  </si>
  <si>
    <t>Academic_Agreements</t>
  </si>
  <si>
    <t>Advancement_and_Development_Agreements</t>
  </si>
  <si>
    <t>Employment_Related_Agreements</t>
  </si>
  <si>
    <t>Yes_No</t>
  </si>
  <si>
    <t>Procurement Agreements</t>
  </si>
  <si>
    <t>Less than $25,000</t>
  </si>
  <si>
    <t>Not subject to Delegation</t>
  </si>
  <si>
    <t>Less than $100,000</t>
  </si>
  <si>
    <t>Standard Offers of Employment</t>
  </si>
  <si>
    <t>Yes</t>
  </si>
  <si>
    <t>Real Property Leasing</t>
  </si>
  <si>
    <t>Between $25,000 and  $100,000</t>
  </si>
  <si>
    <t>Between $100,001 and  $500,000</t>
  </si>
  <si>
    <t>$100,000 and greater</t>
  </si>
  <si>
    <t>Settlement and Severance Less than $100,000</t>
  </si>
  <si>
    <t>No</t>
  </si>
  <si>
    <t>Real Estate Acquisition and Disposition</t>
  </si>
  <si>
    <t>Between $100,001 and $1,000,000</t>
  </si>
  <si>
    <t>Between $100,001 and $500,000</t>
  </si>
  <si>
    <t>Greater than $500,000</t>
  </si>
  <si>
    <t>AC - Contract Template Less than $500,000</t>
  </si>
  <si>
    <t>Settlement and Severance $100,000 and greater</t>
  </si>
  <si>
    <t>Applied Research</t>
  </si>
  <si>
    <t>Greater than $1,000,000</t>
  </si>
  <si>
    <t>AC - Contract Template Greater than $500,000</t>
  </si>
  <si>
    <t>Letters of Understanding and Other Agreements</t>
  </si>
  <si>
    <t>Revenue Agreements</t>
  </si>
  <si>
    <t>Academic Agreements</t>
  </si>
  <si>
    <t>Advancement and Development Agreements</t>
  </si>
  <si>
    <t>Employment Related Agreements</t>
  </si>
  <si>
    <t>Other</t>
  </si>
  <si>
    <r>
      <rPr>
        <b/>
        <sz val="18"/>
        <color theme="0"/>
        <rFont val="Calibri"/>
        <family val="2"/>
        <scheme val="minor"/>
      </rPr>
      <t>Category 1</t>
    </r>
    <r>
      <rPr>
        <b/>
        <sz val="14"/>
        <color theme="0"/>
        <rFont val="Calibri"/>
        <family val="2"/>
        <scheme val="minor"/>
      </rPr>
      <t xml:space="preserve">
College Administrators</t>
    </r>
  </si>
  <si>
    <r>
      <rPr>
        <b/>
        <sz val="18"/>
        <color theme="0"/>
        <rFont val="Calibri"/>
        <family val="2"/>
        <scheme val="minor"/>
      </rPr>
      <t>Category 2(A)</t>
    </r>
    <r>
      <rPr>
        <b/>
        <sz val="14"/>
        <color theme="0"/>
        <rFont val="Calibri"/>
        <family val="2"/>
        <scheme val="minor"/>
      </rPr>
      <t xml:space="preserve">
College Administrators</t>
    </r>
  </si>
  <si>
    <r>
      <rPr>
        <b/>
        <sz val="18"/>
        <color theme="0"/>
        <rFont val="Calibri"/>
        <family val="2"/>
        <scheme val="minor"/>
      </rPr>
      <t>Category 2(B)</t>
    </r>
    <r>
      <rPr>
        <b/>
        <sz val="14"/>
        <color theme="0"/>
        <rFont val="Calibri"/>
        <family val="2"/>
        <scheme val="minor"/>
      </rPr>
      <t xml:space="preserve">
College Administrators</t>
    </r>
  </si>
  <si>
    <r>
      <rPr>
        <b/>
        <sz val="18"/>
        <color theme="0"/>
        <rFont val="Calibri"/>
        <family val="2"/>
        <scheme val="minor"/>
      </rPr>
      <t>Category 3</t>
    </r>
    <r>
      <rPr>
        <b/>
        <sz val="14"/>
        <color theme="0"/>
        <rFont val="Calibri"/>
        <family val="2"/>
        <scheme val="minor"/>
      </rPr>
      <t xml:space="preserve">
College Administrators</t>
    </r>
  </si>
  <si>
    <t>The President</t>
  </si>
  <si>
    <t>Associate Vice Presidents,</t>
  </si>
  <si>
    <t>Deans, Directors</t>
  </si>
  <si>
    <t xml:space="preserve">Academic Chairs, Associate Chairs, Associate Directors, </t>
  </si>
  <si>
    <t>President or Treasurer</t>
  </si>
  <si>
    <t>Director in Human Resources</t>
  </si>
  <si>
    <t xml:space="preserve"> , Senior Vice President, Vice Presidents</t>
  </si>
  <si>
    <t xml:space="preserve"> Chief Financial Officer, Chief Digital Officer,
Executive Directors</t>
  </si>
  <si>
    <t xml:space="preserve"> Senior Managers, Managers</t>
  </si>
  <si>
    <t>Vice President, Advancement and Strategy</t>
  </si>
  <si>
    <t>Vice President, Human Resources</t>
  </si>
  <si>
    <t>Low Risk</t>
  </si>
  <si>
    <t>Medium Risk</t>
  </si>
  <si>
    <t>High Risk</t>
  </si>
  <si>
    <t>With position and terms appropriately approved, exempt from two signatory requirement</t>
  </si>
  <si>
    <t>Signing Authority Matrix</t>
  </si>
  <si>
    <t>Two signatories are required to bind the Corporation
Authority Matrix Identifies Minimum Position in Organization Required to Sign</t>
  </si>
  <si>
    <t>Contract
Class</t>
  </si>
  <si>
    <t>Agreements Type</t>
  </si>
  <si>
    <t>Criteria</t>
  </si>
  <si>
    <t>Specific Signatory Requirements</t>
  </si>
  <si>
    <t>NOTES ON PROCESS</t>
  </si>
  <si>
    <t>A</t>
  </si>
  <si>
    <r>
      <t xml:space="preserve">Procurement Agreements
</t>
    </r>
    <r>
      <rPr>
        <sz val="14"/>
        <color theme="1"/>
        <rFont val="Calibri"/>
        <family val="2"/>
        <scheme val="minor"/>
      </rPr>
      <t>Purchase of Goods , Services, 
Software, Construction Agreements and Change Orders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(Must be Within Approved Budget)</t>
    </r>
  </si>
  <si>
    <t>Deans and Directors</t>
  </si>
  <si>
    <t>- Workday procurement processes to be followed for Purchase Orders
- Acquisition of property &gt; $1M subject to Major Capital Projects processes requires BoG approval</t>
  </si>
  <si>
    <t>B</t>
  </si>
  <si>
    <t>Executive Director of Facilities Management</t>
  </si>
  <si>
    <t>- ED Facilities Management must ensure appropriate due diligence has occurred before signing and recommending signing to President/Treasurer
- subject to Major Capital Projects processes and approvals where applicable</t>
  </si>
  <si>
    <t>RS comment: Board approval not required with replacement of existing propoerty.
RESPONSE: Process and Major Capital Projects Budget Principle addresses this distinction.</t>
  </si>
  <si>
    <r>
      <t xml:space="preserve">Real Estate Acquisition and Disposition
</t>
    </r>
    <r>
      <rPr>
        <sz val="14"/>
        <color theme="1"/>
        <rFont val="Calibri"/>
        <family val="2"/>
        <scheme val="minor"/>
      </rPr>
      <t>(Board of Governors Approval
 Required Before Signing)</t>
    </r>
  </si>
  <si>
    <t>C</t>
  </si>
  <si>
    <r>
      <t xml:space="preserve">Applied Research 
</t>
    </r>
    <r>
      <rPr>
        <sz val="14"/>
        <color theme="1"/>
        <rFont val="Calibri"/>
        <family val="2"/>
        <scheme val="minor"/>
      </rPr>
      <t>Binding Proposals, Funding Agreements,
Research, Partnership and Collaboration Agreements</t>
    </r>
  </si>
  <si>
    <t>- processes to identify specific signatory requirements ie. Assoc. VP, Experiential Learning and Innovation 
- Proposals submitted and considered binding require same due diligence as agreements
- Business Administrator approval required for all
- CFO approval required &gt; $100k</t>
  </si>
  <si>
    <t>D</t>
  </si>
  <si>
    <r>
      <rPr>
        <b/>
        <sz val="18"/>
        <color theme="1"/>
        <rFont val="Calibri"/>
        <family val="2"/>
        <scheme val="minor"/>
      </rPr>
      <t>Revenue Agreements</t>
    </r>
    <r>
      <rPr>
        <sz val="14"/>
        <color theme="1"/>
        <rFont val="Calibri"/>
        <family val="2"/>
        <scheme val="minor"/>
      </rPr>
      <t xml:space="preserve">
Binding Proposals, Funding Agreements,
Teaching and Training,
Corporate and Contract Training
and Commercial Services</t>
    </r>
  </si>
  <si>
    <t xml:space="preserve">- processes to identify specific signatory requirements ie. VP with oversight 
- Business Administrator approval required for all
- Proposals submitted and considered binding require same due diligence as agreements
- CFO approval required &gt; $100k 
</t>
  </si>
  <si>
    <t>Ernest comments: “settlement agreements” can have more than one meaning.  We can sign a settlement agreement with the Gov’t of Canada that provides funds to support immigration training. Also, what about pathway / articulation agreements?
And Non-Disclosure Agreements? 
RESPONSE: Fed Gov't agreements of this nature would be a Funding Agreement under Class D Revenue Agreements. Pathway / Articulation agreements are under Class E Academic Agreements</t>
  </si>
  <si>
    <t>AC - Contract Template
Less than $500,000</t>
  </si>
  <si>
    <t>AC - Contract Template
Greater than $500,000</t>
  </si>
  <si>
    <t>E</t>
  </si>
  <si>
    <r>
      <rPr>
        <b/>
        <sz val="18"/>
        <color theme="1"/>
        <rFont val="Calibri"/>
        <family val="2"/>
        <scheme val="minor"/>
      </rPr>
      <t>Academic Agreements</t>
    </r>
    <r>
      <rPr>
        <sz val="14"/>
        <color theme="1"/>
        <rFont val="Calibri"/>
        <family val="2"/>
        <scheme val="minor"/>
      </rPr>
      <t xml:space="preserve">
Affiliation, Articulation, Inter-Institutional Collaboration, Binding Memorandum of Understanding, Binding Letter of Intent, Sale of Curriculum</t>
    </r>
  </si>
  <si>
    <t>- processes to identify specific signatory requirements ie. VP with oversight 
- processes to identify signing NDA, non-binding MOU and LOI
- Business Administrator approval required for all
- Proposals submitted and considered binding require same due diligence as agreements
- CFO approval required &gt; $100k</t>
  </si>
  <si>
    <t>F</t>
  </si>
  <si>
    <r>
      <rPr>
        <b/>
        <sz val="18"/>
        <color theme="1"/>
        <rFont val="Calibri"/>
        <family val="2"/>
        <scheme val="minor"/>
      </rPr>
      <t>Advancement and Development Agreements</t>
    </r>
    <r>
      <rPr>
        <sz val="14"/>
        <color theme="1"/>
        <rFont val="Calibri"/>
        <family val="2"/>
        <scheme val="minor"/>
      </rPr>
      <t xml:space="preserve">
Donations, Bequests, Strategic Partnerships
 and Naming Agreements</t>
    </r>
  </si>
  <si>
    <t xml:space="preserve">
Vice President, Advancement and Strategy</t>
  </si>
  <si>
    <t xml:space="preserve">- specific processes for gifts-in-kind (ED Facilities/CDO/CFO approvals may be required)
- Board approval/endorsement required for certain naming of features
- CFO approval required &gt; $100k </t>
  </si>
  <si>
    <t>President</t>
  </si>
  <si>
    <t>G</t>
  </si>
  <si>
    <r>
      <rPr>
        <b/>
        <sz val="18"/>
        <color theme="1"/>
        <rFont val="Calibri"/>
        <family val="2"/>
        <scheme val="minor"/>
      </rPr>
      <t>Employment Related Agreements</t>
    </r>
    <r>
      <rPr>
        <sz val="14"/>
        <color theme="1"/>
        <rFont val="Calibri"/>
        <family val="2"/>
        <scheme val="minor"/>
      </rPr>
      <t xml:space="preserve">
Employment Agreements, Negotiated Settlements, Employment Severance Agreements, Letters of Understanding</t>
    </r>
  </si>
  <si>
    <t xml:space="preserve">- specific processes required to protect privacy and maintain confidentiality
</t>
  </si>
  <si>
    <t>Settlement and Severance
Less than $100,000</t>
  </si>
  <si>
    <t>Settlement and Severance
$100,000 and greater</t>
  </si>
  <si>
    <t>Note</t>
  </si>
  <si>
    <t xml:space="preserve">Agreements not specifically identified in the Schedule, where the Contract Class is not immediately recognizable, Signing Authority will be determined by the President or the Treasurer. </t>
  </si>
  <si>
    <t>Legend</t>
  </si>
  <si>
    <t>The President,</t>
  </si>
  <si>
    <t xml:space="preserve">Academic Chairs, Associate Chairs, and Associate Directors, </t>
  </si>
  <si>
    <t xml:space="preserve"> Senior Vice President and Vice Presidents</t>
  </si>
  <si>
    <t xml:space="preserve"> Chief Financial Officer, Chief Digital Officer, and
Executive Directors</t>
  </si>
  <si>
    <t xml:space="preserve"> Senior Managers and Managers</t>
  </si>
  <si>
    <t>The initiative will result in the development of new College branded materials.</t>
  </si>
  <si>
    <r>
      <rPr>
        <u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 xml:space="preserve"> *** While the Specialty Reviewer Decision Tree Tool can help guide which Contract Specialty Reviews are appropriate, the final decision for making an appropriate Contact Specialty Review remains with the Signatory 1 Administrator. ***  </t>
    </r>
  </si>
  <si>
    <t xml:space="preserve">This is an External Party contract or an altered College template and it is not a Government/Ministry/Postsecondary/Funding Agency contract. </t>
  </si>
  <si>
    <t xml:space="preserve">External Party personnel will be conducting business activities at one of the College campuses. </t>
  </si>
  <si>
    <t>This is a revenue contract (for the purpose of generating net contribution) or a procurement contract valued above $25,000.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</si>
</sst>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40"/>
      <color rgb="FF006341"/>
      <name val="Calibri"/>
      <family val="2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2"/>
      <color theme="1"/>
      <name val="Calibri"/>
      <family val="2"/>
    </font>
    <font>
      <sz val="14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63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theme="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22" xfId="0" applyBorder="1"/>
    <xf numFmtId="0" fontId="0" fillId="5" borderId="23" xfId="0" applyFill="1" applyBorder="1"/>
    <xf numFmtId="0" fontId="0" fillId="0" borderId="23" xfId="0" applyBorder="1"/>
    <xf numFmtId="0" fontId="0" fillId="0" borderId="0" xfId="0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5" xfId="0" applyFill="1" applyBorder="1"/>
    <xf numFmtId="0" fontId="0" fillId="2" borderId="0" xfId="0" applyFill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/>
    <xf numFmtId="0" fontId="12" fillId="9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6" fillId="3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2" borderId="30" xfId="0" quotePrefix="1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6" fillId="3" borderId="31" xfId="0" quotePrefix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1" xfId="0" quotePrefix="1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vertical="center" wrapText="1"/>
    </xf>
    <xf numFmtId="0" fontId="18" fillId="7" borderId="5" xfId="0" quotePrefix="1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10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8" xfId="0" applyFill="1" applyBorder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0" xfId="0" applyBorder="1"/>
    <xf numFmtId="0" fontId="0" fillId="0" borderId="2" xfId="0" applyBorder="1"/>
    <xf numFmtId="0" fontId="0" fillId="5" borderId="50" xfId="0" applyFill="1" applyBorder="1"/>
    <xf numFmtId="0" fontId="0" fillId="0" borderId="51" xfId="0" applyBorder="1"/>
    <xf numFmtId="0" fontId="0" fillId="5" borderId="51" xfId="0" applyFill="1" applyBorder="1"/>
    <xf numFmtId="0" fontId="19" fillId="0" borderId="17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 wrapText="1"/>
    </xf>
    <xf numFmtId="0" fontId="0" fillId="11" borderId="0" xfId="0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0" fillId="2" borderId="54" xfId="0" applyFill="1" applyBorder="1"/>
    <xf numFmtId="0" fontId="0" fillId="2" borderId="53" xfId="0" applyFill="1" applyBorder="1"/>
    <xf numFmtId="0" fontId="0" fillId="2" borderId="55" xfId="0" applyFill="1" applyBorder="1"/>
    <xf numFmtId="0" fontId="0" fillId="2" borderId="48" xfId="0" applyFill="1" applyBorder="1"/>
    <xf numFmtId="0" fontId="0" fillId="2" borderId="49" xfId="0" applyFill="1" applyBorder="1"/>
    <xf numFmtId="0" fontId="2" fillId="2" borderId="49" xfId="0" applyFont="1" applyFill="1" applyBorder="1" applyAlignment="1" applyProtection="1">
      <alignment horizontal="left"/>
      <protection locked="0"/>
    </xf>
    <xf numFmtId="0" fontId="0" fillId="2" borderId="49" xfId="0" applyFill="1" applyBorder="1" applyAlignment="1">
      <alignment horizontal="left"/>
    </xf>
    <xf numFmtId="0" fontId="2" fillId="2" borderId="49" xfId="0" applyFont="1" applyFill="1" applyBorder="1" applyAlignment="1">
      <alignment horizontal="center"/>
    </xf>
    <xf numFmtId="0" fontId="0" fillId="2" borderId="4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49" xfId="0" applyBorder="1"/>
    <xf numFmtId="0" fontId="0" fillId="2" borderId="56" xfId="0" applyFill="1" applyBorder="1"/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0" fillId="0" borderId="52" xfId="0" applyBorder="1"/>
    <xf numFmtId="0" fontId="26" fillId="11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0" fillId="11" borderId="0" xfId="0" applyFill="1" applyAlignment="1">
      <alignment horizontal="center" vertical="center" wrapText="1"/>
    </xf>
    <xf numFmtId="0" fontId="2" fillId="11" borderId="0" xfId="0" applyFont="1" applyFill="1" applyAlignment="1">
      <alignment horizontal="center"/>
    </xf>
    <xf numFmtId="0" fontId="28" fillId="11" borderId="0" xfId="0" applyFont="1" applyFill="1"/>
    <xf numFmtId="0" fontId="2" fillId="2" borderId="0" xfId="0" applyFont="1" applyFill="1" applyAlignment="1">
      <alignment horizontal="center"/>
    </xf>
    <xf numFmtId="0" fontId="2" fillId="0" borderId="53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30" fillId="11" borderId="1" xfId="0" applyFont="1" applyFill="1" applyBorder="1" applyAlignment="1">
      <alignment horizontal="center"/>
    </xf>
    <xf numFmtId="0" fontId="2" fillId="11" borderId="0" xfId="0" applyFont="1" applyFill="1" applyAlignment="1">
      <alignment horizontal="left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33" fillId="11" borderId="0" xfId="0" applyFont="1" applyFill="1"/>
    <xf numFmtId="0" fontId="34" fillId="12" borderId="1" xfId="0" applyFont="1" applyFill="1" applyBorder="1" applyAlignment="1">
      <alignment horizontal="center" vertical="center" wrapText="1"/>
    </xf>
    <xf numFmtId="0" fontId="36" fillId="0" borderId="57" xfId="0" applyFont="1" applyBorder="1"/>
    <xf numFmtId="0" fontId="36" fillId="0" borderId="58" xfId="0" applyFont="1" applyBorder="1"/>
    <xf numFmtId="0" fontId="35" fillId="16" borderId="59" xfId="0" applyFont="1" applyFill="1" applyBorder="1" applyAlignment="1">
      <alignment horizontal="center"/>
    </xf>
    <xf numFmtId="0" fontId="0" fillId="5" borderId="28" xfId="0" applyFont="1" applyFill="1" applyBorder="1"/>
    <xf numFmtId="0" fontId="0" fillId="5" borderId="59" xfId="0" applyFont="1" applyFill="1" applyBorder="1"/>
    <xf numFmtId="0" fontId="0" fillId="0" borderId="28" xfId="0" applyFont="1" applyBorder="1"/>
    <xf numFmtId="0" fontId="0" fillId="0" borderId="59" xfId="0" applyFont="1" applyBorder="1"/>
    <xf numFmtId="0" fontId="35" fillId="16" borderId="0" xfId="0" applyFont="1" applyFill="1" applyBorder="1" applyAlignment="1">
      <alignment horizontal="center"/>
    </xf>
    <xf numFmtId="0" fontId="36" fillId="2" borderId="50" xfId="0" applyFont="1" applyFill="1" applyBorder="1"/>
    <xf numFmtId="0" fontId="35" fillId="16" borderId="0" xfId="0" applyFont="1" applyFill="1" applyBorder="1"/>
    <xf numFmtId="0" fontId="0" fillId="5" borderId="0" xfId="0" applyFont="1" applyFill="1" applyBorder="1"/>
    <xf numFmtId="0" fontId="0" fillId="0" borderId="0" xfId="0" applyFont="1" applyBorder="1"/>
    <xf numFmtId="0" fontId="6" fillId="2" borderId="0" xfId="0" applyFont="1" applyFill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0" fillId="14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24" fillId="11" borderId="1" xfId="0" applyFont="1" applyFill="1" applyBorder="1" applyAlignment="1">
      <alignment horizontal="right" vertical="center" wrapText="1"/>
    </xf>
    <xf numFmtId="0" fontId="23" fillId="11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14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/>
    </xf>
    <xf numFmtId="0" fontId="19" fillId="12" borderId="27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 applyProtection="1">
      <alignment horizontal="center"/>
      <protection locked="0"/>
    </xf>
    <xf numFmtId="164" fontId="25" fillId="3" borderId="1" xfId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wrapText="1"/>
    </xf>
    <xf numFmtId="0" fontId="0" fillId="15" borderId="3" xfId="0" applyFill="1" applyBorder="1" applyAlignment="1">
      <alignment horizontal="center" wrapText="1"/>
    </xf>
    <xf numFmtId="0" fontId="0" fillId="15" borderId="27" xfId="0" applyFill="1" applyBorder="1" applyAlignment="1">
      <alignment horizontal="center" wrapText="1"/>
    </xf>
    <xf numFmtId="0" fontId="30" fillId="12" borderId="14" xfId="0" applyFont="1" applyFill="1" applyBorder="1" applyAlignment="1">
      <alignment horizontal="center" vertical="center" wrapText="1"/>
    </xf>
    <xf numFmtId="0" fontId="30" fillId="12" borderId="3" xfId="0" applyFont="1" applyFill="1" applyBorder="1" applyAlignment="1">
      <alignment horizontal="center" vertical="center" wrapText="1"/>
    </xf>
    <xf numFmtId="0" fontId="30" fillId="12" borderId="27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2" borderId="15" xfId="0" quotePrefix="1" applyFont="1" applyFill="1" applyBorder="1" applyAlignment="1">
      <alignment horizontal="left" vertical="center" wrapText="1"/>
    </xf>
    <xf numFmtId="0" fontId="6" fillId="2" borderId="17" xfId="0" quotePrefix="1" applyFont="1" applyFill="1" applyBorder="1" applyAlignment="1">
      <alignment horizontal="left" vertical="center" wrapText="1"/>
    </xf>
    <xf numFmtId="0" fontId="6" fillId="2" borderId="18" xfId="0" quotePrefix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9"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rgb="FFFF4343"/>
        </patternFill>
      </fill>
    </dxf>
    <dxf>
      <fill>
        <patternFill>
          <bgColor rgb="FF92D050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  <dxf>
      <fill>
        <patternFill>
          <bgColor rgb="FFFF4343"/>
        </patternFill>
      </fill>
    </dxf>
  </dxfs>
  <tableStyles count="0" defaultTableStyle="TableStyleMedium2" defaultPivotStyle="PivotStyleLight16"/>
  <colors>
    <mruColors>
      <color rgb="FFFFFFCC"/>
      <color rgb="FFFF4343"/>
      <color rgb="FFFF5757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286531</xdr:colOff>
      <xdr:row>10</xdr:row>
      <xdr:rowOff>122839</xdr:rowOff>
    </xdr:from>
    <xdr:to>
      <xdr:col>4</xdr:col>
      <xdr:colOff>483006</xdr:colOff>
      <xdr:row>15</xdr:row>
      <xdr:rowOff>94210</xdr:rowOff>
    </xdr:to>
    <xdr:sp macro="" textlink="">
      <xdr:nvSpPr>
        <xdr:cNvPr id="9" name="Arrow: Notched Right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1637333" y="2599356"/>
          <a:ext cx="1183643" cy="906520"/>
        </a:xfrm>
        <a:prstGeom prst="notchedRight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15</xdr:col>
      <xdr:colOff>450272</xdr:colOff>
      <xdr:row>17</xdr:row>
      <xdr:rowOff>55769</xdr:rowOff>
    </xdr:from>
    <xdr:to>
      <xdr:col>16</xdr:col>
      <xdr:colOff>193873</xdr:colOff>
      <xdr:row>18</xdr:row>
      <xdr:rowOff>201042</xdr:rowOff>
    </xdr:to>
    <xdr:sp macro="" textlink="">
      <xdr:nvSpPr>
        <xdr:cNvPr id="18" name="Arrow: Notched Right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10484482" y="4066604"/>
          <a:ext cx="405046" cy="453647"/>
        </a:xfrm>
        <a:prstGeom prst="notchedRight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305752</xdr:colOff>
      <xdr:row>15</xdr:row>
      <xdr:rowOff>75247</xdr:rowOff>
    </xdr:from>
    <xdr:to>
      <xdr:col>10</xdr:col>
      <xdr:colOff>476250</xdr:colOff>
      <xdr:row>17</xdr:row>
      <xdr:rowOff>163285</xdr:rowOff>
    </xdr:to>
    <xdr:sp macro="" textlink="">
      <xdr:nvSpPr>
        <xdr:cNvPr id="7" name="Arrow: Notched Right 6">
          <a:extLst>
            <a:ext uri="{FF2B5EF4-FFF2-40B4-BE49-F238E27FC236}">
              <a16:creationId xmlns:a16="http://schemas.microsoft.com/office/drawing/2014/main" id="{2FCC3676-8329-417E-9447-F6E81D071510}"/>
            </a:ext>
          </a:extLst>
        </xdr:cNvPr>
        <xdr:cNvSpPr/>
      </xdr:nvSpPr>
      <xdr:spPr>
        <a:xfrm>
          <a:off x="6020752" y="3653926"/>
          <a:ext cx="878069" cy="564288"/>
        </a:xfrm>
        <a:prstGeom prst="notchedRight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49696</xdr:colOff>
      <xdr:row>52</xdr:row>
      <xdr:rowOff>138545</xdr:rowOff>
    </xdr:from>
    <xdr:to>
      <xdr:col>3</xdr:col>
      <xdr:colOff>685799</xdr:colOff>
      <xdr:row>52</xdr:row>
      <xdr:rowOff>540327</xdr:rowOff>
    </xdr:to>
    <xdr:sp macro="" textlink="">
      <xdr:nvSpPr>
        <xdr:cNvPr id="11" name="Arrow: Notched Right 10">
          <a:extLst>
            <a:ext uri="{FF2B5EF4-FFF2-40B4-BE49-F238E27FC236}">
              <a16:creationId xmlns:a16="http://schemas.microsoft.com/office/drawing/2014/main" id="{7BB16B40-17C0-488B-82DB-C4B2DA8CCC44}"/>
            </a:ext>
          </a:extLst>
        </xdr:cNvPr>
        <xdr:cNvSpPr/>
      </xdr:nvSpPr>
      <xdr:spPr>
        <a:xfrm>
          <a:off x="1520687" y="13526554"/>
          <a:ext cx="636103" cy="401782"/>
        </a:xfrm>
        <a:prstGeom prst="notchedRight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94130</xdr:colOff>
      <xdr:row>59</xdr:row>
      <xdr:rowOff>48490</xdr:rowOff>
    </xdr:from>
    <xdr:to>
      <xdr:col>13</xdr:col>
      <xdr:colOff>607732</xdr:colOff>
      <xdr:row>59</xdr:row>
      <xdr:rowOff>448255</xdr:rowOff>
    </xdr:to>
    <xdr:sp macro="" textlink="">
      <xdr:nvSpPr>
        <xdr:cNvPr id="6" name="Arrow: Notched Right 5">
          <a:extLst>
            <a:ext uri="{FF2B5EF4-FFF2-40B4-BE49-F238E27FC236}">
              <a16:creationId xmlns:a16="http://schemas.microsoft.com/office/drawing/2014/main" id="{DC4690BD-7495-495E-A8B9-EAC6E20E596C}"/>
            </a:ext>
          </a:extLst>
        </xdr:cNvPr>
        <xdr:cNvSpPr/>
      </xdr:nvSpPr>
      <xdr:spPr>
        <a:xfrm>
          <a:off x="7857565" y="15907055"/>
          <a:ext cx="1212849" cy="399765"/>
        </a:xfrm>
        <a:prstGeom prst="notchedRightArrow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21534</xdr:colOff>
      <xdr:row>9</xdr:row>
      <xdr:rowOff>71230</xdr:rowOff>
    </xdr:from>
    <xdr:to>
      <xdr:col>14</xdr:col>
      <xdr:colOff>364434</xdr:colOff>
      <xdr:row>14</xdr:row>
      <xdr:rowOff>106017</xdr:rowOff>
    </xdr:to>
    <xdr:sp macro="" textlink="">
      <xdr:nvSpPr>
        <xdr:cNvPr id="40" name="Arrow: Bent-Up 39">
          <a:extLst>
            <a:ext uri="{FF2B5EF4-FFF2-40B4-BE49-F238E27FC236}">
              <a16:creationId xmlns:a16="http://schemas.microsoft.com/office/drawing/2014/main" id="{0F1CF75A-9CDF-44CA-B354-9D68339DDE1F}"/>
            </a:ext>
          </a:extLst>
        </xdr:cNvPr>
        <xdr:cNvSpPr/>
      </xdr:nvSpPr>
      <xdr:spPr>
        <a:xfrm rot="16200000">
          <a:off x="8723243" y="2816087"/>
          <a:ext cx="1333500" cy="342900"/>
        </a:xfrm>
        <a:prstGeom prst="bentUpArrow">
          <a:avLst>
            <a:gd name="adj1" fmla="val 9034"/>
            <a:gd name="adj2" fmla="val 28361"/>
            <a:gd name="adj3" fmla="val 25841"/>
          </a:avLst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14</xdr:col>
      <xdr:colOff>334617</xdr:colOff>
      <xdr:row>9</xdr:row>
      <xdr:rowOff>195468</xdr:rowOff>
    </xdr:from>
    <xdr:to>
      <xdr:col>14</xdr:col>
      <xdr:colOff>677517</xdr:colOff>
      <xdr:row>14</xdr:row>
      <xdr:rowOff>230255</xdr:rowOff>
    </xdr:to>
    <xdr:sp macro="" textlink="">
      <xdr:nvSpPr>
        <xdr:cNvPr id="42" name="Arrow: Bent-Up 41">
          <a:extLst>
            <a:ext uri="{FF2B5EF4-FFF2-40B4-BE49-F238E27FC236}">
              <a16:creationId xmlns:a16="http://schemas.microsoft.com/office/drawing/2014/main" id="{65C940F7-CE2F-4FD0-AF6C-68303C440A8E}"/>
            </a:ext>
          </a:extLst>
        </xdr:cNvPr>
        <xdr:cNvSpPr/>
      </xdr:nvSpPr>
      <xdr:spPr>
        <a:xfrm rot="5400000">
          <a:off x="9036326" y="2940325"/>
          <a:ext cx="1333500" cy="342900"/>
        </a:xfrm>
        <a:prstGeom prst="bentUpArrow">
          <a:avLst>
            <a:gd name="adj1" fmla="val 9034"/>
            <a:gd name="adj2" fmla="val 28361"/>
            <a:gd name="adj3" fmla="val 25841"/>
          </a:avLst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C94C3EB-F33F-4799-996E-D0BA0E11F699}" name="Table11" displayName="Table11" ref="A1:A10" totalsRowShown="0" headerRowDxfId="27" dataDxfId="26" tableBorderDxfId="25">
  <autoFilter ref="A1:A10" xr:uid="{ECA402B8-6E63-421A-B7B9-90CD31300840}"/>
  <tableColumns count="1">
    <tableColumn id="1" xr3:uid="{B27858B9-D56D-4828-BE4D-36B3512ACC1D}" name="Project _Type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3D6590-198B-4099-90F4-3593A00DE4E2}" name="Procurement_Agreements" displayName="Procurement_Agreements" ref="B1:B5" totalsRowShown="0" headerRowDxfId="23" tableBorderDxfId="22">
  <autoFilter ref="B1:B5" xr:uid="{E12D1A03-34DF-4EC3-8212-97ABE3B94020}"/>
  <tableColumns count="1">
    <tableColumn id="1" xr3:uid="{5699AF05-7DD4-4737-9231-C6F1A334FC5D}" name="Procurement_Agreemen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E0B02BC-84E3-449D-A99F-E65E4036C3A8}" name="Real_Property_Leasing" displayName="Real_Property_Leasing" ref="C1:C2" totalsRowShown="0" headerRowDxfId="21" dataDxfId="20" tableBorderDxfId="19">
  <autoFilter ref="C1:C2" xr:uid="{92BEDEF1-37F8-4618-92D8-8DA4A5620EC6}"/>
  <tableColumns count="1">
    <tableColumn id="1" xr3:uid="{C37ED287-EFF3-40ED-8B4B-28F9BF867374}" name="Real_Property_Leasing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8F0113A-CB97-4673-9A52-A04D05601AF2}" name="Real_Estate_Acquisition_and_Disposition" displayName="Real_Estate_Acquisition_and_Disposition" ref="D1:D2" totalsRowShown="0" headerRowDxfId="17" dataDxfId="16" tableBorderDxfId="15">
  <autoFilter ref="D1:D2" xr:uid="{997A8611-532D-40B5-B86C-31D9DE836A67}"/>
  <tableColumns count="1">
    <tableColumn id="1" xr3:uid="{F8A8517A-B060-4210-838E-B2B01F9B3652}" name="Real_Estate_Acquisition_and_Disposition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19F77DA-75D2-46AC-8B33-3311CE3AD448}" name="Applied_Research" displayName="Applied_Research" ref="E1:E5" totalsRowShown="0" headerRowDxfId="13" tableBorderDxfId="12">
  <autoFilter ref="E1:E5" xr:uid="{038AEC50-D6DF-482D-8DE2-213DE0235D46}"/>
  <tableColumns count="1">
    <tableColumn id="1" xr3:uid="{EF25763F-745A-4F4A-B2F3-F0BB46B96A5E}" name="Applied_Research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FBD6281-4138-43D7-ACB8-6572BC4DC08B}" name="Revenue_Agreements" displayName="Revenue_Agreements" ref="F1:F7" totalsRowShown="0" headerRowDxfId="11" dataDxfId="10" tableBorderDxfId="9">
  <autoFilter ref="F1:F7" xr:uid="{5B868D5D-6C9B-463C-8A19-50482BE84BB9}"/>
  <tableColumns count="1">
    <tableColumn id="1" xr3:uid="{5E81D1F4-1E08-4D48-AEBC-0096613265CF}" name="Revenue_Agreements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3F1FF23-1A18-40E1-8CA4-A3925D8A8103}" name="Academic_Agreements" displayName="Academic_Agreements" ref="G1:G6" totalsRowShown="0" headerRowDxfId="7" dataDxfId="6" tableBorderDxfId="5">
  <autoFilter ref="G1:G6" xr:uid="{D2DBDCD4-5FDC-4048-AB6C-5AECB4FD70D5}"/>
  <tableColumns count="1">
    <tableColumn id="1" xr3:uid="{C1704123-B631-4F06-B422-87593F09BEF2}" name="Academic_Agreements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FD19AD6-BB40-498B-BB3E-365C537CFDE1}" name="Advancement_and_Development_Agreements" displayName="Advancement_and_Development_Agreements" ref="H1:H5" totalsRowShown="0" headerRowDxfId="3" tableBorderDxfId="2">
  <autoFilter ref="H1:H5" xr:uid="{909013D2-B876-4517-9369-5464AA206D19}"/>
  <tableColumns count="1">
    <tableColumn id="1" xr3:uid="{3E1EB0D0-327B-4012-B7AD-99A0725945A5}" name="Advancement_and_Development_Agreement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113FC9E-6539-4FCD-B5F1-DEF2D85A19CD}" name="Employment_Related_Agreements" displayName="Employment_Related_Agreements" ref="I1:I5" totalsRowShown="0" headerRowDxfId="1" tableBorderDxfId="0">
  <autoFilter ref="I1:I5" xr:uid="{E86214CA-1B2D-4A6C-BA6E-0293F564483B}"/>
  <tableColumns count="1">
    <tableColumn id="1" xr3:uid="{26907DBE-46E0-43C0-8988-5938D0BC0E1A}" name="Employment_Related_Agree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63"/>
  <sheetViews>
    <sheetView showGridLines="0" tabSelected="1" zoomScale="85" zoomScaleNormal="85" zoomScaleSheetLayoutView="100" workbookViewId="0">
      <pane xSplit="2" ySplit="7" topLeftCell="C47" activePane="bottomRight" state="frozen"/>
      <selection pane="topRight" activeCell="C1" sqref="C1"/>
      <selection pane="bottomLeft" activeCell="A7" sqref="A7"/>
      <selection pane="bottomRight" activeCell="C21" sqref="C21:N21"/>
    </sheetView>
  </sheetViews>
  <sheetFormatPr defaultColWidth="237.5546875" defaultRowHeight="14.4" x14ac:dyDescent="0.3"/>
  <cols>
    <col min="1" max="1" width="6.5546875" style="74" customWidth="1"/>
    <col min="2" max="2" width="4" style="74" customWidth="1"/>
    <col min="3" max="7" width="9.6640625" style="74" customWidth="1"/>
    <col min="8" max="8" width="11.5546875" style="74" customWidth="1"/>
    <col min="9" max="9" width="9.6640625" style="74" customWidth="1"/>
    <col min="10" max="10" width="12.44140625" style="74" customWidth="1"/>
    <col min="11" max="13" width="13.109375" style="74" customWidth="1"/>
    <col min="14" max="14" width="12.21875" style="74" customWidth="1"/>
    <col min="15" max="18" width="9.6640625" style="74" customWidth="1"/>
    <col min="19" max="19" width="3.109375" style="74" customWidth="1"/>
    <col min="20" max="20" width="26.109375" style="74" customWidth="1"/>
    <col min="21" max="21" width="19.21875" style="74" customWidth="1"/>
    <col min="22" max="16384" width="237.5546875" style="74"/>
  </cols>
  <sheetData>
    <row r="2" spans="1:49" ht="10.050000000000001" customHeight="1" x14ac:dyDescent="0.3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U2" s="98"/>
      <c r="V2" s="98"/>
      <c r="W2" s="98"/>
      <c r="X2" s="98"/>
    </row>
    <row r="3" spans="1:49" customFormat="1" ht="31.95" customHeight="1" x14ac:dyDescent="0.3">
      <c r="A3" s="74"/>
      <c r="B3" s="82"/>
      <c r="C3" s="1"/>
      <c r="D3" s="154" t="s">
        <v>152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"/>
      <c r="S3" s="83"/>
      <c r="T3" s="74"/>
      <c r="U3" s="98"/>
      <c r="V3" s="98"/>
      <c r="W3" s="98"/>
      <c r="X3" s="98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</row>
    <row r="4" spans="1:49" customFormat="1" ht="22.05" customHeight="1" x14ac:dyDescent="0.3">
      <c r="A4" s="74"/>
      <c r="B4" s="8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3"/>
      <c r="T4" s="74"/>
      <c r="U4" s="98"/>
      <c r="V4" s="98"/>
      <c r="W4" s="98"/>
      <c r="X4" s="98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</row>
    <row r="5" spans="1:49" customFormat="1" ht="21" x14ac:dyDescent="0.4">
      <c r="A5" s="74"/>
      <c r="B5" s="82"/>
      <c r="C5" s="122" t="s">
        <v>0</v>
      </c>
      <c r="D5" s="122"/>
      <c r="E5" s="122"/>
      <c r="F5" s="123"/>
      <c r="G5" s="123"/>
      <c r="H5" s="123"/>
      <c r="I5" s="123"/>
      <c r="J5" s="123"/>
      <c r="K5" s="1"/>
      <c r="L5" s="122" t="s">
        <v>1</v>
      </c>
      <c r="M5" s="122"/>
      <c r="N5" s="124">
        <f ca="1">TODAY()</f>
        <v>45317</v>
      </c>
      <c r="O5" s="124"/>
      <c r="P5" s="124"/>
      <c r="Q5" s="124"/>
      <c r="R5" s="124"/>
      <c r="S5" s="8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</row>
    <row r="6" spans="1:49" customFormat="1" ht="21" x14ac:dyDescent="0.4">
      <c r="A6" s="74"/>
      <c r="B6" s="82"/>
      <c r="C6" s="75"/>
      <c r="D6" s="7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85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</row>
    <row r="7" spans="1:49" customFormat="1" ht="21" x14ac:dyDescent="0.4">
      <c r="A7" s="74"/>
      <c r="B7" s="82"/>
      <c r="C7" s="122" t="s">
        <v>2</v>
      </c>
      <c r="D7" s="122"/>
      <c r="E7" s="122"/>
      <c r="F7" s="123"/>
      <c r="G7" s="123"/>
      <c r="H7" s="123"/>
      <c r="I7" s="123"/>
      <c r="J7" s="123"/>
      <c r="K7" s="1"/>
      <c r="L7" s="122" t="s">
        <v>3</v>
      </c>
      <c r="M7" s="122"/>
      <c r="N7" s="123"/>
      <c r="O7" s="123"/>
      <c r="P7" s="123"/>
      <c r="Q7" s="123"/>
      <c r="R7" s="123"/>
      <c r="S7" s="8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</row>
    <row r="8" spans="1:49" customFormat="1" x14ac:dyDescent="0.3">
      <c r="A8" s="74"/>
      <c r="B8" s="82"/>
      <c r="C8" s="5"/>
      <c r="D8" s="5"/>
      <c r="E8" s="1"/>
      <c r="F8" s="1"/>
      <c r="G8" s="1"/>
      <c r="H8" s="1"/>
      <c r="I8" s="1"/>
      <c r="J8" s="1"/>
      <c r="K8" s="1"/>
      <c r="L8" s="1"/>
      <c r="M8" s="5"/>
      <c r="N8" s="5"/>
      <c r="O8" s="5"/>
      <c r="P8" s="5"/>
      <c r="Q8" s="5"/>
      <c r="R8" s="5"/>
      <c r="S8" s="85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</row>
    <row r="9" spans="1:49" customFormat="1" ht="41.25" customHeight="1" x14ac:dyDescent="0.35">
      <c r="A9" s="74"/>
      <c r="B9" s="82"/>
      <c r="C9" s="94">
        <v>1</v>
      </c>
      <c r="D9" s="140" t="s">
        <v>4</v>
      </c>
      <c r="E9" s="141"/>
      <c r="F9" s="142"/>
      <c r="G9" s="129"/>
      <c r="H9" s="129"/>
      <c r="I9" s="129"/>
      <c r="J9" s="129"/>
      <c r="K9" s="129"/>
      <c r="L9" s="129"/>
      <c r="M9" s="129"/>
      <c r="N9" s="129"/>
      <c r="O9" s="5"/>
      <c r="P9" s="139" t="s">
        <v>5</v>
      </c>
      <c r="Q9" s="139"/>
      <c r="R9" s="139"/>
      <c r="S9" s="86"/>
      <c r="T9" s="74"/>
      <c r="U9" s="74"/>
      <c r="V9" s="97"/>
      <c r="W9" s="97"/>
      <c r="X9" s="97"/>
      <c r="Y9" s="97"/>
      <c r="Z9" s="97"/>
      <c r="AA9" s="104" t="str">
        <f>_xlfn.CONCAT(G9,G10)</f>
        <v/>
      </c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74"/>
      <c r="AT9" s="74"/>
      <c r="AU9" s="74"/>
      <c r="AV9" s="74"/>
      <c r="AW9" s="74"/>
    </row>
    <row r="10" spans="1:49" customFormat="1" ht="27" customHeight="1" x14ac:dyDescent="0.4">
      <c r="A10" s="74"/>
      <c r="B10" s="82"/>
      <c r="C10" s="94">
        <v>2</v>
      </c>
      <c r="D10" s="140" t="s">
        <v>6</v>
      </c>
      <c r="E10" s="141"/>
      <c r="F10" s="142"/>
      <c r="G10" s="135"/>
      <c r="H10" s="135"/>
      <c r="I10" s="135"/>
      <c r="J10" s="135"/>
      <c r="K10" s="135"/>
      <c r="L10" s="135"/>
      <c r="M10" s="135"/>
      <c r="N10" s="135"/>
      <c r="P10" s="146">
        <v>0</v>
      </c>
      <c r="Q10" s="146"/>
      <c r="R10" s="76" t="s">
        <v>7</v>
      </c>
      <c r="S10" s="86"/>
      <c r="T10" s="74"/>
      <c r="U10" s="74"/>
      <c r="V10" s="97"/>
      <c r="W10" s="97"/>
      <c r="X10" s="97"/>
      <c r="Y10" s="97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</row>
    <row r="11" spans="1:49" customFormat="1" ht="19.2" customHeight="1" x14ac:dyDescent="0.4">
      <c r="A11" s="74"/>
      <c r="B11" s="82"/>
      <c r="E11" s="5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46">
        <v>0</v>
      </c>
      <c r="Q11" s="146"/>
      <c r="R11" s="76" t="s">
        <v>8</v>
      </c>
      <c r="S11" s="86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</row>
    <row r="12" spans="1:49" customFormat="1" ht="19.2" customHeight="1" x14ac:dyDescent="0.4">
      <c r="A12" s="74"/>
      <c r="B12" s="82"/>
      <c r="C12" s="136"/>
      <c r="D12" s="137"/>
      <c r="E12" s="1"/>
      <c r="F12" s="99"/>
      <c r="G12" s="131" t="s">
        <v>9</v>
      </c>
      <c r="H12" s="131"/>
      <c r="I12" s="131"/>
      <c r="J12" s="131"/>
      <c r="K12" s="131" t="s">
        <v>10</v>
      </c>
      <c r="L12" s="131"/>
      <c r="M12" s="131"/>
      <c r="N12" s="131"/>
      <c r="O12" s="5"/>
      <c r="P12" s="146">
        <v>0</v>
      </c>
      <c r="Q12" s="146"/>
      <c r="R12" s="76" t="s">
        <v>11</v>
      </c>
      <c r="S12" s="86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</row>
    <row r="13" spans="1:49" customFormat="1" ht="22.05" customHeight="1" x14ac:dyDescent="0.4">
      <c r="A13" s="74"/>
      <c r="B13" s="82"/>
      <c r="C13" s="137"/>
      <c r="D13" s="137"/>
      <c r="E13" s="1"/>
      <c r="F13" s="99"/>
      <c r="G13" s="130" t="str">
        <f>IFERROR(VLOOKUP(AA9,List!$C$18:$F$65,3,FALSE)," ")</f>
        <v xml:space="preserve"> </v>
      </c>
      <c r="H13" s="130"/>
      <c r="I13" s="130"/>
      <c r="J13" s="130"/>
      <c r="K13" s="130" t="str">
        <f>IFERROR(VLOOKUP(AA9,List!$C$18:$F$65,4,FALSE), " ")</f>
        <v xml:space="preserve"> </v>
      </c>
      <c r="L13" s="130"/>
      <c r="M13" s="130"/>
      <c r="N13" s="130"/>
      <c r="O13" s="5"/>
      <c r="P13" s="146">
        <v>0</v>
      </c>
      <c r="Q13" s="146"/>
      <c r="R13" s="76" t="s">
        <v>12</v>
      </c>
      <c r="S13" s="86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</row>
    <row r="14" spans="1:49" customFormat="1" ht="22.05" customHeight="1" x14ac:dyDescent="0.4">
      <c r="A14" s="74"/>
      <c r="B14" s="82"/>
      <c r="C14" s="137"/>
      <c r="D14" s="137"/>
      <c r="E14" s="1"/>
      <c r="F14" s="1"/>
      <c r="G14" s="130"/>
      <c r="H14" s="130"/>
      <c r="I14" s="130"/>
      <c r="J14" s="130"/>
      <c r="K14" s="130"/>
      <c r="L14" s="130"/>
      <c r="M14" s="130"/>
      <c r="N14" s="130"/>
      <c r="O14" s="5"/>
      <c r="P14" s="146">
        <v>0</v>
      </c>
      <c r="Q14" s="146"/>
      <c r="R14" s="76" t="s">
        <v>13</v>
      </c>
      <c r="S14" s="86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</row>
    <row r="15" spans="1:49" customFormat="1" ht="22.05" customHeight="1" x14ac:dyDescent="0.4">
      <c r="A15" s="74"/>
      <c r="B15" s="82"/>
      <c r="C15" s="138"/>
      <c r="D15" s="138"/>
      <c r="E15" s="1"/>
      <c r="F15" s="1"/>
      <c r="G15" s="130"/>
      <c r="H15" s="130"/>
      <c r="I15" s="130"/>
      <c r="J15" s="130"/>
      <c r="K15" s="130"/>
      <c r="L15" s="130"/>
      <c r="M15" s="130"/>
      <c r="N15" s="130"/>
      <c r="O15" s="5"/>
      <c r="P15" s="147">
        <f>SUM(P10:Q14)</f>
        <v>0</v>
      </c>
      <c r="Q15" s="147"/>
      <c r="R15" s="103" t="s">
        <v>14</v>
      </c>
      <c r="S15" s="86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</row>
    <row r="16" spans="1:49" customFormat="1" ht="17.55" customHeight="1" x14ac:dyDescent="0.35">
      <c r="A16" s="74"/>
      <c r="B16" s="82"/>
      <c r="C16" s="99"/>
      <c r="D16" s="99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  <c r="S16" s="86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</row>
    <row r="17" spans="1:49" customFormat="1" ht="21" x14ac:dyDescent="0.35">
      <c r="A17" s="74"/>
      <c r="B17" s="82"/>
      <c r="C17" s="99"/>
      <c r="D17" s="143" t="s">
        <v>15</v>
      </c>
      <c r="E17" s="144"/>
      <c r="F17" s="1"/>
      <c r="G17" s="139" t="s">
        <v>16</v>
      </c>
      <c r="H17" s="139"/>
      <c r="I17" s="139"/>
      <c r="J17" s="139"/>
      <c r="K17" s="169">
        <f>IFERROR(VLOOKUP($G$10, List!B$18:E$65, 3, FALSE), " ")</f>
        <v>0</v>
      </c>
      <c r="L17" s="169"/>
      <c r="M17" s="169"/>
      <c r="N17" s="169"/>
      <c r="O17" s="5"/>
      <c r="P17" s="143" t="s">
        <v>17</v>
      </c>
      <c r="Q17" s="144"/>
      <c r="R17" s="95"/>
      <c r="S17" s="86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</row>
    <row r="18" spans="1:49" s="2" customFormat="1" ht="21.45" customHeight="1" x14ac:dyDescent="0.35">
      <c r="A18" s="96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8"/>
      <c r="Q18" s="148"/>
      <c r="R18" s="148"/>
      <c r="S18" s="86"/>
      <c r="T18" s="96"/>
      <c r="U18" s="96"/>
      <c r="V18" s="96"/>
      <c r="W18" s="96"/>
      <c r="X18" s="96"/>
      <c r="Y18" s="96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96"/>
      <c r="AU18" s="96"/>
      <c r="AV18" s="96"/>
      <c r="AW18" s="96"/>
    </row>
    <row r="19" spans="1:49" s="2" customFormat="1" ht="21.45" customHeight="1" x14ac:dyDescent="0.35">
      <c r="A19" s="96"/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99"/>
      <c r="Q19" s="99"/>
      <c r="R19" s="99"/>
      <c r="S19" s="86"/>
      <c r="T19" s="96"/>
      <c r="U19" s="96"/>
      <c r="V19" s="96"/>
      <c r="W19" s="96"/>
      <c r="X19" s="96"/>
      <c r="Y19" s="96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96"/>
      <c r="AU19" s="96"/>
      <c r="AV19" s="96"/>
      <c r="AW19" s="96"/>
    </row>
    <row r="20" spans="1:49" s="2" customFormat="1" ht="25.95" customHeight="1" x14ac:dyDescent="0.35">
      <c r="A20" s="96"/>
      <c r="B20" s="87"/>
      <c r="C20" s="163" t="s">
        <v>18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5"/>
      <c r="O20" s="133" t="s">
        <v>19</v>
      </c>
      <c r="P20" s="134"/>
      <c r="Q20" s="134"/>
      <c r="R20" s="134"/>
      <c r="S20" s="86"/>
      <c r="T20" s="96"/>
      <c r="U20" s="96"/>
      <c r="V20" s="96"/>
      <c r="W20" s="96"/>
      <c r="X20" s="96"/>
      <c r="Y20" s="96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96"/>
      <c r="AU20" s="96"/>
      <c r="AV20" s="96"/>
      <c r="AW20" s="96"/>
    </row>
    <row r="21" spans="1:49" customFormat="1" ht="18" x14ac:dyDescent="0.35">
      <c r="A21" s="74"/>
      <c r="B21" s="82"/>
      <c r="C21" s="132" t="s">
        <v>20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26"/>
      <c r="P21" s="127"/>
      <c r="Q21" s="127"/>
      <c r="R21" s="128"/>
      <c r="S21" s="86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</row>
    <row r="22" spans="1:49" customFormat="1" ht="18" x14ac:dyDescent="0.35">
      <c r="A22" s="74"/>
      <c r="B22" s="82"/>
      <c r="C22" s="125" t="s">
        <v>21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6"/>
      <c r="P22" s="127"/>
      <c r="Q22" s="127"/>
      <c r="R22" s="128"/>
      <c r="S22" s="86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customFormat="1" ht="18" x14ac:dyDescent="0.35">
      <c r="A23" s="74"/>
      <c r="B23" s="82"/>
      <c r="C23" s="132" t="s">
        <v>22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26"/>
      <c r="P23" s="127"/>
      <c r="Q23" s="127"/>
      <c r="R23" s="128"/>
      <c r="S23" s="86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</row>
    <row r="24" spans="1:49" customFormat="1" ht="12.75" customHeight="1" x14ac:dyDescent="0.35">
      <c r="A24" s="74"/>
      <c r="B24" s="8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105"/>
      <c r="P24" s="106"/>
      <c r="Q24" s="106"/>
      <c r="R24" s="107"/>
      <c r="S24" s="86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</row>
    <row r="25" spans="1:49" s="2" customFormat="1" ht="25.95" customHeight="1" x14ac:dyDescent="0.35">
      <c r="A25" s="96"/>
      <c r="B25" s="87"/>
      <c r="C25" s="163" t="s">
        <v>23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  <c r="O25" s="133" t="s">
        <v>19</v>
      </c>
      <c r="P25" s="134"/>
      <c r="Q25" s="134"/>
      <c r="R25" s="134"/>
      <c r="S25" s="86"/>
      <c r="T25" s="96"/>
      <c r="U25" s="96"/>
      <c r="V25" s="96"/>
      <c r="W25" s="96"/>
      <c r="X25" s="96"/>
      <c r="Y25" s="96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96"/>
      <c r="AU25" s="96"/>
      <c r="AV25" s="96"/>
      <c r="AW25" s="96"/>
    </row>
    <row r="26" spans="1:49" customFormat="1" ht="18" x14ac:dyDescent="0.35">
      <c r="A26" s="74"/>
      <c r="B26" s="82"/>
      <c r="C26" s="132" t="s">
        <v>151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26"/>
      <c r="P26" s="127"/>
      <c r="Q26" s="127"/>
      <c r="R26" s="128"/>
      <c r="S26" s="86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</row>
    <row r="27" spans="1:49" customFormat="1" ht="18" x14ac:dyDescent="0.35">
      <c r="A27" s="74"/>
      <c r="B27" s="82"/>
      <c r="C27" s="125" t="s">
        <v>24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  <c r="P27" s="127"/>
      <c r="Q27" s="127"/>
      <c r="R27" s="128"/>
      <c r="S27" s="86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</row>
    <row r="28" spans="1:49" customFormat="1" ht="38.549999999999997" customHeight="1" x14ac:dyDescent="0.35">
      <c r="A28" s="74"/>
      <c r="B28" s="82"/>
      <c r="C28" s="132" t="s">
        <v>25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26"/>
      <c r="P28" s="127"/>
      <c r="Q28" s="127"/>
      <c r="R28" s="128"/>
      <c r="S28" s="86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</row>
    <row r="29" spans="1:49" customFormat="1" ht="14.55" customHeight="1" x14ac:dyDescent="0.35">
      <c r="A29" s="74"/>
      <c r="B29" s="82"/>
      <c r="S29" s="86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</row>
    <row r="30" spans="1:49" s="2" customFormat="1" ht="25.95" customHeight="1" x14ac:dyDescent="0.35">
      <c r="A30" s="96"/>
      <c r="B30" s="87"/>
      <c r="C30" s="163" t="s">
        <v>26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5"/>
      <c r="O30" s="133" t="s">
        <v>19</v>
      </c>
      <c r="P30" s="134"/>
      <c r="Q30" s="134"/>
      <c r="R30" s="134"/>
      <c r="S30" s="86"/>
      <c r="T30" s="96"/>
      <c r="U30" s="96"/>
      <c r="V30" s="96"/>
      <c r="W30" s="96"/>
      <c r="X30" s="96"/>
      <c r="Y30" s="96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96"/>
      <c r="AU30" s="96"/>
      <c r="AV30" s="96"/>
      <c r="AW30" s="96"/>
    </row>
    <row r="31" spans="1:49" customFormat="1" ht="18" x14ac:dyDescent="0.35">
      <c r="A31" s="74"/>
      <c r="B31" s="82"/>
      <c r="C31" s="132" t="s">
        <v>27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26"/>
      <c r="P31" s="127"/>
      <c r="Q31" s="127"/>
      <c r="R31" s="128"/>
      <c r="S31" s="86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</row>
    <row r="32" spans="1:49" customFormat="1" ht="18" x14ac:dyDescent="0.35">
      <c r="A32" s="74"/>
      <c r="B32" s="82"/>
      <c r="C32" s="125" t="s">
        <v>28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127"/>
      <c r="Q32" s="127"/>
      <c r="R32" s="128"/>
      <c r="S32" s="86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</row>
    <row r="33" spans="1:49" customFormat="1" ht="18" x14ac:dyDescent="0.35">
      <c r="A33" s="74"/>
      <c r="B33" s="82"/>
      <c r="C33" s="132" t="s">
        <v>29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26"/>
      <c r="P33" s="127"/>
      <c r="Q33" s="127"/>
      <c r="R33" s="128"/>
      <c r="S33" s="86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1:49" customFormat="1" ht="12.75" customHeight="1" x14ac:dyDescent="0.35">
      <c r="A34" s="74"/>
      <c r="B34" s="8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86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</row>
    <row r="35" spans="1:49" customFormat="1" ht="25.95" customHeight="1" x14ac:dyDescent="0.35">
      <c r="A35" s="74"/>
      <c r="B35" s="82"/>
      <c r="C35" s="163" t="s">
        <v>30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5"/>
      <c r="O35" s="133" t="s">
        <v>19</v>
      </c>
      <c r="P35" s="134"/>
      <c r="Q35" s="134"/>
      <c r="R35" s="134"/>
      <c r="S35" s="86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</row>
    <row r="36" spans="1:49" customFormat="1" ht="18" x14ac:dyDescent="0.35">
      <c r="A36" s="74"/>
      <c r="B36" s="82"/>
      <c r="C36" s="132" t="s">
        <v>31</v>
      </c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26"/>
      <c r="P36" s="127"/>
      <c r="Q36" s="127"/>
      <c r="R36" s="128"/>
      <c r="S36" s="86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</row>
    <row r="37" spans="1:49" customFormat="1" ht="18" x14ac:dyDescent="0.35">
      <c r="A37" s="74"/>
      <c r="B37" s="82"/>
      <c r="C37" s="125" t="s">
        <v>32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P37" s="127"/>
      <c r="Q37" s="127"/>
      <c r="R37" s="128"/>
      <c r="S37" s="86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</row>
    <row r="38" spans="1:49" customFormat="1" ht="18" x14ac:dyDescent="0.35">
      <c r="A38" s="74"/>
      <c r="B38" s="82"/>
      <c r="C38" s="132" t="s">
        <v>33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26"/>
      <c r="P38" s="127"/>
      <c r="Q38" s="127"/>
      <c r="R38" s="128"/>
      <c r="S38" s="86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1:49" customFormat="1" ht="14.55" customHeight="1" x14ac:dyDescent="0.35">
      <c r="A39" s="74"/>
      <c r="B39" s="82"/>
      <c r="S39" s="86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  <row r="40" spans="1:49" customFormat="1" ht="25.95" customHeight="1" x14ac:dyDescent="0.35">
      <c r="A40" s="74"/>
      <c r="B40" s="82"/>
      <c r="C40" s="163" t="s">
        <v>34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5"/>
      <c r="O40" s="133" t="s">
        <v>19</v>
      </c>
      <c r="P40" s="134"/>
      <c r="Q40" s="134"/>
      <c r="R40" s="134"/>
      <c r="S40" s="86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</row>
    <row r="41" spans="1:49" customFormat="1" ht="18" x14ac:dyDescent="0.35">
      <c r="A41" s="74"/>
      <c r="B41" s="82"/>
      <c r="C41" s="132" t="s">
        <v>35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26"/>
      <c r="P41" s="127"/>
      <c r="Q41" s="127"/>
      <c r="R41" s="128"/>
      <c r="S41" s="86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</row>
    <row r="42" spans="1:49" customFormat="1" ht="18" x14ac:dyDescent="0.35">
      <c r="A42" s="74"/>
      <c r="B42" s="82"/>
      <c r="C42" s="125" t="s">
        <v>36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/>
      <c r="P42" s="127"/>
      <c r="Q42" s="127"/>
      <c r="R42" s="128"/>
      <c r="S42" s="86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</row>
    <row r="43" spans="1:49" customFormat="1" ht="18" x14ac:dyDescent="0.35">
      <c r="A43" s="74"/>
      <c r="B43" s="82"/>
      <c r="C43" s="132" t="s">
        <v>153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26"/>
      <c r="P43" s="127"/>
      <c r="Q43" s="127"/>
      <c r="R43" s="128"/>
      <c r="S43" s="86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</row>
    <row r="44" spans="1:49" customFormat="1" ht="18" x14ac:dyDescent="0.35">
      <c r="A44" s="74"/>
      <c r="B44" s="82"/>
      <c r="C44" s="125" t="s">
        <v>155</v>
      </c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/>
      <c r="P44" s="127"/>
      <c r="Q44" s="127"/>
      <c r="R44" s="128"/>
      <c r="S44" s="86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</row>
    <row r="45" spans="1:49" customFormat="1" ht="14.55" customHeight="1" x14ac:dyDescent="0.35">
      <c r="A45" s="74"/>
      <c r="B45" s="8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2"/>
      <c r="P45" s="72"/>
      <c r="Q45" s="72"/>
      <c r="R45" s="72"/>
      <c r="S45" s="86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</row>
    <row r="46" spans="1:49" customFormat="1" ht="25.95" customHeight="1" x14ac:dyDescent="0.35">
      <c r="A46" s="74"/>
      <c r="B46" s="82"/>
      <c r="C46" s="163" t="s">
        <v>37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133" t="s">
        <v>19</v>
      </c>
      <c r="P46" s="134"/>
      <c r="Q46" s="134"/>
      <c r="R46" s="134"/>
      <c r="S46" s="86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</row>
    <row r="47" spans="1:49" customFormat="1" ht="18" x14ac:dyDescent="0.35">
      <c r="A47" s="74"/>
      <c r="B47" s="82"/>
      <c r="C47" s="132" t="s">
        <v>38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26"/>
      <c r="P47" s="127"/>
      <c r="Q47" s="127"/>
      <c r="R47" s="128"/>
      <c r="S47" s="86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</row>
    <row r="48" spans="1:49" customFormat="1" ht="18" x14ac:dyDescent="0.35">
      <c r="A48" s="74"/>
      <c r="B48" s="82"/>
      <c r="C48" s="125" t="s">
        <v>154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  <c r="P48" s="127"/>
      <c r="Q48" s="127"/>
      <c r="R48" s="128"/>
      <c r="S48" s="86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</row>
    <row r="49" spans="1:49" customFormat="1" ht="18" x14ac:dyDescent="0.35">
      <c r="A49" s="74"/>
      <c r="B49" s="82"/>
      <c r="C49" s="132" t="s">
        <v>153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26"/>
      <c r="P49" s="127"/>
      <c r="Q49" s="127"/>
      <c r="R49" s="128"/>
      <c r="S49" s="86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</row>
    <row r="50" spans="1:49" customFormat="1" ht="14.55" customHeight="1" x14ac:dyDescent="0.35">
      <c r="A50" s="74"/>
      <c r="B50" s="82"/>
      <c r="N50" s="4"/>
      <c r="S50" s="86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</row>
    <row r="51" spans="1:49" customFormat="1" ht="20.25" customHeight="1" x14ac:dyDescent="0.35">
      <c r="A51" s="74"/>
      <c r="B51" s="82"/>
      <c r="C51" s="150" t="s">
        <v>39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86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1:49" customFormat="1" ht="49.8" customHeight="1" x14ac:dyDescent="0.3">
      <c r="A52" s="74"/>
      <c r="B52" s="82"/>
      <c r="C52" s="152" t="s">
        <v>40</v>
      </c>
      <c r="D52" s="152"/>
      <c r="E52" s="151" t="s">
        <v>18</v>
      </c>
      <c r="F52" s="151"/>
      <c r="G52" s="151" t="s">
        <v>23</v>
      </c>
      <c r="H52" s="151"/>
      <c r="I52" s="151" t="s">
        <v>26</v>
      </c>
      <c r="J52" s="151"/>
      <c r="K52" s="151" t="s">
        <v>30</v>
      </c>
      <c r="L52" s="151"/>
      <c r="M52" s="151" t="s">
        <v>37</v>
      </c>
      <c r="N52" s="151"/>
      <c r="O52" s="151" t="s">
        <v>41</v>
      </c>
      <c r="P52" s="151"/>
      <c r="Q52" s="151" t="s">
        <v>34</v>
      </c>
      <c r="R52" s="151"/>
      <c r="S52" s="89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1:49" customFormat="1" ht="48.6" customHeight="1" x14ac:dyDescent="0.3">
      <c r="A53" s="74"/>
      <c r="B53" s="82"/>
      <c r="C53" s="109" t="s">
        <v>42</v>
      </c>
      <c r="D53" s="102"/>
      <c r="E53" s="145" t="str">
        <f>IF(OR(O21="Yes",O22="Yes",O23="Yes"),"Review Required"," ")</f>
        <v xml:space="preserve"> </v>
      </c>
      <c r="F53" s="145"/>
      <c r="G53" s="145" t="str">
        <f>IF(OR(O26="Yes",O27="Yes",O28="Yes"),"Review Required", " ")</f>
        <v xml:space="preserve"> </v>
      </c>
      <c r="H53" s="145"/>
      <c r="I53" s="145" t="str">
        <f>IF(OR(O31="Yes",O32="Yes",O33="Yes"),"Review Required", " ")</f>
        <v xml:space="preserve"> </v>
      </c>
      <c r="J53" s="145"/>
      <c r="K53" s="145" t="str">
        <f>IF(OR(O36="Yes",O37="Yes",O38="Yes"),"Review Required", " ")</f>
        <v xml:space="preserve"> </v>
      </c>
      <c r="L53" s="145"/>
      <c r="M53" s="145" t="str">
        <f>IF(OR(O47="Yes",O48="Yes",O49="Yes"),"Review Required", " ")</f>
        <v xml:space="preserve"> </v>
      </c>
      <c r="N53" s="145"/>
      <c r="O53" s="145" t="str">
        <f>IF(OR(O44="Yes",O43="Yes"),"Review Required"," ")</f>
        <v xml:space="preserve"> </v>
      </c>
      <c r="P53" s="145"/>
      <c r="Q53" s="145" t="str">
        <f>IF(OR(O41="Yes",O42="Yes"),"Review Required", " ")</f>
        <v xml:space="preserve"> </v>
      </c>
      <c r="R53" s="145"/>
      <c r="S53" s="89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</row>
    <row r="54" spans="1:49" customFormat="1" ht="48.75" customHeight="1" x14ac:dyDescent="0.3">
      <c r="A54" s="74"/>
      <c r="B54" s="82"/>
      <c r="C54" s="153" t="s">
        <v>43</v>
      </c>
      <c r="D54" s="153"/>
      <c r="E54" s="149" t="str">
        <f>IF(E53="Review Required", "Contact castelm2@algonquincollege.com"," ")</f>
        <v xml:space="preserve"> </v>
      </c>
      <c r="F54" s="149"/>
      <c r="G54" s="149" t="str">
        <f>IF(G53="Review Required", "Alanna McDonell"," ")</f>
        <v xml:space="preserve"> </v>
      </c>
      <c r="H54" s="149"/>
      <c r="I54" s="149" t="str">
        <f>IF(I53="Review Required", "Contact 7710@algonquincollege.com"," ")</f>
        <v xml:space="preserve"> </v>
      </c>
      <c r="J54" s="149"/>
      <c r="K54" s="149" t="str">
        <f>IF(K53="Review Required", "Contact BRM@algonquincollege.com"," ")</f>
        <v xml:space="preserve"> </v>
      </c>
      <c r="L54" s="149"/>
      <c r="M54" s="149" t="str">
        <f>IF(M53="Review Required", "Contact mainses@algonquincollege.com"," ")</f>
        <v xml:space="preserve"> </v>
      </c>
      <c r="N54" s="149"/>
      <c r="O54" s="149" t="str">
        <f>IF(O53="Review Required", "Contact warnerg@algonquincollege.com"," ")</f>
        <v xml:space="preserve"> </v>
      </c>
      <c r="P54" s="149"/>
      <c r="Q54" s="149" t="str">
        <f>IF(Q53="Review Required", "Contact jansd@algonquincollege.com"," ")</f>
        <v xml:space="preserve"> </v>
      </c>
      <c r="R54" s="149"/>
      <c r="S54" s="89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</row>
    <row r="55" spans="1:49" customFormat="1" ht="13.2" customHeight="1" x14ac:dyDescent="0.3">
      <c r="A55" s="74"/>
      <c r="B55" s="82"/>
      <c r="C55" s="78"/>
      <c r="D55" s="78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89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1:49" customFormat="1" ht="25.95" customHeight="1" x14ac:dyDescent="0.3">
      <c r="A56" s="74"/>
      <c r="B56" s="82"/>
      <c r="C56" s="166" t="s">
        <v>44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8"/>
      <c r="O56" s="133" t="s">
        <v>19</v>
      </c>
      <c r="P56" s="134"/>
      <c r="Q56" s="134"/>
      <c r="R56" s="134"/>
      <c r="S56" s="89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</row>
    <row r="57" spans="1:49" customFormat="1" ht="18" x14ac:dyDescent="0.3">
      <c r="A57" s="74"/>
      <c r="B57" s="82"/>
      <c r="C57" s="132" t="s">
        <v>45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26"/>
      <c r="P57" s="127"/>
      <c r="Q57" s="127"/>
      <c r="R57" s="128"/>
      <c r="S57" s="89"/>
      <c r="T57" s="74"/>
      <c r="U57" s="108">
        <f>IF(O57="",0,IF(O57="Yes",1,4))</f>
        <v>0</v>
      </c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</row>
    <row r="58" spans="1:49" customFormat="1" ht="18" x14ac:dyDescent="0.3">
      <c r="A58" s="74"/>
      <c r="B58" s="82"/>
      <c r="C58" s="125" t="s">
        <v>46</v>
      </c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6"/>
      <c r="P58" s="127"/>
      <c r="Q58" s="127"/>
      <c r="R58" s="128"/>
      <c r="S58" s="89"/>
      <c r="T58" s="74"/>
      <c r="U58" s="108">
        <f t="shared" ref="U58:U59" si="0">IF(O58="",0,IF(O58="Yes",1,4))</f>
        <v>0</v>
      </c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</row>
    <row r="59" spans="1:49" customFormat="1" ht="18" x14ac:dyDescent="0.3">
      <c r="A59" s="74"/>
      <c r="B59" s="82"/>
      <c r="C59" s="132" t="s">
        <v>47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26"/>
      <c r="P59" s="127"/>
      <c r="Q59" s="127"/>
      <c r="R59" s="128"/>
      <c r="S59" s="89"/>
      <c r="T59" s="74"/>
      <c r="U59" s="108">
        <f t="shared" si="0"/>
        <v>0</v>
      </c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</row>
    <row r="60" spans="1:49" customFormat="1" ht="43.95" customHeight="1" x14ac:dyDescent="0.3">
      <c r="A60" s="74"/>
      <c r="B60" s="82"/>
      <c r="C60" s="73"/>
      <c r="D60" s="73"/>
      <c r="E60" s="73"/>
      <c r="F60" s="73"/>
      <c r="G60" s="73"/>
      <c r="H60" s="73"/>
      <c r="I60" s="73"/>
      <c r="J60" s="157" t="s">
        <v>48</v>
      </c>
      <c r="K60" s="158"/>
      <c r="L60" s="159"/>
      <c r="M60" s="100"/>
      <c r="N60" s="101"/>
      <c r="O60" s="160" t="str">
        <f>IF(U60&lt;3,"",IF(U60=3,"You only need to upload the contract into WorkDay (REQ)",IF(U60&gt;3,"You need to upload the contract into BonFire")))</f>
        <v/>
      </c>
      <c r="P60" s="161"/>
      <c r="Q60" s="161"/>
      <c r="R60" s="162"/>
      <c r="S60" s="83"/>
      <c r="T60" s="74"/>
      <c r="U60" s="108">
        <f>SUM(U57:U59)</f>
        <v>0</v>
      </c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</row>
    <row r="61" spans="1:49" customFormat="1" ht="10.199999999999999" customHeight="1" x14ac:dyDescent="0.3">
      <c r="A61" s="74"/>
      <c r="B61" s="90"/>
      <c r="C61" s="91"/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67"/>
      <c r="P61" s="67"/>
      <c r="Q61" s="67"/>
      <c r="R61" s="67"/>
      <c r="S61" s="93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</row>
    <row r="62" spans="1:49" customFormat="1" ht="45.6" customHeight="1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97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</row>
    <row r="63" spans="1:49" customFormat="1" ht="18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97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</row>
  </sheetData>
  <sheetProtection algorithmName="SHA-512" hashValue="NhGPuJOzKIG7M4nanChDMzn/7gFgpvsCiH7LReZDdkQpmlfCeo1sUG3UbdoU51XHIIDG9YdVBMincZFC8Nv5pQ==" saltValue="EcbBo8hgw43bpf8Lvgf81g==" spinCount="100000" sheet="1" objects="1" scenarios="1"/>
  <mergeCells count="115">
    <mergeCell ref="D3:Q3"/>
    <mergeCell ref="J60:L60"/>
    <mergeCell ref="P17:Q17"/>
    <mergeCell ref="O60:R60"/>
    <mergeCell ref="C46:N46"/>
    <mergeCell ref="C40:N40"/>
    <mergeCell ref="C35:N35"/>
    <mergeCell ref="C30:N30"/>
    <mergeCell ref="C25:N25"/>
    <mergeCell ref="C20:N20"/>
    <mergeCell ref="O56:R56"/>
    <mergeCell ref="C57:N57"/>
    <mergeCell ref="O57:R57"/>
    <mergeCell ref="C58:N58"/>
    <mergeCell ref="O58:R58"/>
    <mergeCell ref="C59:N59"/>
    <mergeCell ref="O59:R59"/>
    <mergeCell ref="C56:N56"/>
    <mergeCell ref="G17:J17"/>
    <mergeCell ref="K17:N17"/>
    <mergeCell ref="O33:R33"/>
    <mergeCell ref="C31:N31"/>
    <mergeCell ref="C26:N26"/>
    <mergeCell ref="O36:R36"/>
    <mergeCell ref="O26:R26"/>
    <mergeCell ref="O27:R27"/>
    <mergeCell ref="C27:N27"/>
    <mergeCell ref="C28:N28"/>
    <mergeCell ref="O28:R28"/>
    <mergeCell ref="O35:R35"/>
    <mergeCell ref="O30:R30"/>
    <mergeCell ref="O31:R31"/>
    <mergeCell ref="C32:N32"/>
    <mergeCell ref="O32:R32"/>
    <mergeCell ref="O40:R40"/>
    <mergeCell ref="C41:N41"/>
    <mergeCell ref="O42:R42"/>
    <mergeCell ref="C42:N42"/>
    <mergeCell ref="O37:R37"/>
    <mergeCell ref="O38:R38"/>
    <mergeCell ref="C38:N38"/>
    <mergeCell ref="C37:N37"/>
    <mergeCell ref="C36:N36"/>
    <mergeCell ref="E54:F54"/>
    <mergeCell ref="O43:R43"/>
    <mergeCell ref="C51:R51"/>
    <mergeCell ref="E52:F52"/>
    <mergeCell ref="G52:H52"/>
    <mergeCell ref="I52:J52"/>
    <mergeCell ref="K52:L52"/>
    <mergeCell ref="Q52:R52"/>
    <mergeCell ref="M52:N52"/>
    <mergeCell ref="C43:N43"/>
    <mergeCell ref="O52:P52"/>
    <mergeCell ref="O53:P53"/>
    <mergeCell ref="O54:P54"/>
    <mergeCell ref="C52:D52"/>
    <mergeCell ref="C54:D54"/>
    <mergeCell ref="G54:H54"/>
    <mergeCell ref="I54:J54"/>
    <mergeCell ref="K54:L54"/>
    <mergeCell ref="Q54:R54"/>
    <mergeCell ref="M54:N54"/>
    <mergeCell ref="G53:H53"/>
    <mergeCell ref="I53:J53"/>
    <mergeCell ref="K53:L53"/>
    <mergeCell ref="Q53:R53"/>
    <mergeCell ref="M53:N53"/>
    <mergeCell ref="E53:F53"/>
    <mergeCell ref="P10:Q10"/>
    <mergeCell ref="P11:Q11"/>
    <mergeCell ref="P12:Q12"/>
    <mergeCell ref="P13:Q13"/>
    <mergeCell ref="P14:Q14"/>
    <mergeCell ref="P15:Q15"/>
    <mergeCell ref="P18:R18"/>
    <mergeCell ref="O46:R46"/>
    <mergeCell ref="C47:N47"/>
    <mergeCell ref="O47:R47"/>
    <mergeCell ref="C48:N48"/>
    <mergeCell ref="O21:R21"/>
    <mergeCell ref="O22:R22"/>
    <mergeCell ref="O23:R23"/>
    <mergeCell ref="O25:R25"/>
    <mergeCell ref="C21:N21"/>
    <mergeCell ref="C22:N22"/>
    <mergeCell ref="C23:N23"/>
    <mergeCell ref="O48:R48"/>
    <mergeCell ref="C49:N49"/>
    <mergeCell ref="O49:R49"/>
    <mergeCell ref="O41:R41"/>
    <mergeCell ref="C5:E5"/>
    <mergeCell ref="C7:E7"/>
    <mergeCell ref="F5:J5"/>
    <mergeCell ref="F7:J7"/>
    <mergeCell ref="L7:M7"/>
    <mergeCell ref="L5:M5"/>
    <mergeCell ref="N5:R5"/>
    <mergeCell ref="N7:R7"/>
    <mergeCell ref="C44:N44"/>
    <mergeCell ref="O44:R44"/>
    <mergeCell ref="G9:N9"/>
    <mergeCell ref="K13:N15"/>
    <mergeCell ref="K12:N12"/>
    <mergeCell ref="G13:J15"/>
    <mergeCell ref="G12:J12"/>
    <mergeCell ref="C33:N33"/>
    <mergeCell ref="O20:R20"/>
    <mergeCell ref="G10:N10"/>
    <mergeCell ref="C12:D14"/>
    <mergeCell ref="C15:D15"/>
    <mergeCell ref="P9:R9"/>
    <mergeCell ref="D9:F9"/>
    <mergeCell ref="D10:F10"/>
    <mergeCell ref="D17:E17"/>
  </mergeCells>
  <conditionalFormatting sqref="C53:C55">
    <cfRule type="cellIs" dxfId="38" priority="26" operator="equal">
      <formula>5</formula>
    </cfRule>
  </conditionalFormatting>
  <conditionalFormatting sqref="C61">
    <cfRule type="cellIs" dxfId="37" priority="27" operator="equal">
      <formula>5</formula>
    </cfRule>
  </conditionalFormatting>
  <conditionalFormatting sqref="E53:E55">
    <cfRule type="cellIs" dxfId="36" priority="39" operator="equal">
      <formula>5</formula>
    </cfRule>
  </conditionalFormatting>
  <conditionalFormatting sqref="E61">
    <cfRule type="cellIs" dxfId="35" priority="46" operator="equal">
      <formula>5</formula>
    </cfRule>
  </conditionalFormatting>
  <conditionalFormatting sqref="E53:R53">
    <cfRule type="cellIs" dxfId="34" priority="22" operator="equal">
      <formula>"Review Required"</formula>
    </cfRule>
  </conditionalFormatting>
  <conditionalFormatting sqref="G61 I61 K61 M61">
    <cfRule type="cellIs" dxfId="33" priority="29" operator="equal">
      <formula>5</formula>
    </cfRule>
  </conditionalFormatting>
  <conditionalFormatting sqref="K17:N17">
    <cfRule type="cellIs" dxfId="32" priority="23" operator="equal">
      <formula>"High Risk"</formula>
    </cfRule>
    <cfRule type="cellIs" dxfId="31" priority="24" operator="equal">
      <formula>"Medium Risk"</formula>
    </cfRule>
    <cfRule type="cellIs" dxfId="30" priority="25" operator="equal">
      <formula>"Low Risk"</formula>
    </cfRule>
  </conditionalFormatting>
  <conditionalFormatting sqref="O60:R60">
    <cfRule type="cellIs" dxfId="29" priority="18" operator="equal">
      <formula>"You only need to upload the Contract into WorkDay (REQ)"</formula>
    </cfRule>
    <cfRule type="cellIs" dxfId="28" priority="19" operator="equal">
      <formula>"You need to upload the contract into BonFire"</formula>
    </cfRule>
  </conditionalFormatting>
  <dataValidations xWindow="875" yWindow="479" count="1">
    <dataValidation type="list" allowBlank="1" showInputMessage="1" showErrorMessage="1" sqref="G10:N10" xr:uid="{C67C67D5-8580-42FC-88AB-096DB6E8AAA2}">
      <formula1>INDIRECT(SUBSTITUTE(G9," ","_"))</formula1>
    </dataValidation>
  </dataValidations>
  <pageMargins left="0.7" right="0.7" top="0.75" bottom="0.75" header="0.3" footer="0.3"/>
  <pageSetup scale="4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75" yWindow="479" count="3">
        <x14:dataValidation type="list" allowBlank="1" showInputMessage="1" showErrorMessage="1" xr:uid="{6780379D-31BE-41F1-AE48-117A6BFAA957}">
          <x14:formula1>
            <xm:f>List!$A$2:$A$9</xm:f>
          </x14:formula1>
          <xm:sqref>G9</xm:sqref>
        </x14:dataValidation>
        <x14:dataValidation type="list" allowBlank="1" showErrorMessage="1" xr:uid="{C17A71B5-58BD-4968-AA63-531FB7E84C1B}">
          <x14:formula1>
            <xm:f>List!$J$2:$J$3</xm:f>
          </x14:formula1>
          <xm:sqref>O36:O38 O21 O23 O31:R33 O47:O49 O26:O28 O41:O42 O57:R59</xm:sqref>
        </x14:dataValidation>
        <x14:dataValidation type="list" allowBlank="1" showErrorMessage="1" prompt="_x000a_" xr:uid="{8AF3DDDE-1234-4308-BDD3-35ADCAEFB166}">
          <x14:formula1>
            <xm:f>List!$J$2:$J$3</xm:f>
          </x14:formula1>
          <xm:sqref>O43:O44 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65"/>
  <sheetViews>
    <sheetView topLeftCell="F1" zoomScaleNormal="100" workbookViewId="0">
      <selection activeCell="I2" sqref="I2"/>
    </sheetView>
  </sheetViews>
  <sheetFormatPr defaultRowHeight="14.4" x14ac:dyDescent="0.3"/>
  <cols>
    <col min="1" max="1" width="29.44140625" customWidth="1"/>
    <col min="2" max="2" width="40.88671875" customWidth="1"/>
    <col min="3" max="3" width="28.88671875" bestFit="1" customWidth="1"/>
    <col min="4" max="4" width="39.6640625" customWidth="1"/>
    <col min="5" max="5" width="61.44140625" customWidth="1"/>
    <col min="6" max="6" width="46.44140625" bestFit="1" customWidth="1"/>
    <col min="7" max="7" width="37.44140625" bestFit="1" customWidth="1"/>
    <col min="8" max="8" width="44.6640625" customWidth="1"/>
    <col min="9" max="9" width="41.5546875" customWidth="1"/>
  </cols>
  <sheetData>
    <row r="1" spans="1:10" s="6" customFormat="1" x14ac:dyDescent="0.3">
      <c r="A1" s="117" t="s">
        <v>49</v>
      </c>
      <c r="B1" s="119" t="s">
        <v>50</v>
      </c>
      <c r="C1" s="119" t="s">
        <v>51</v>
      </c>
      <c r="D1" s="119" t="s">
        <v>52</v>
      </c>
      <c r="E1" s="119" t="s">
        <v>53</v>
      </c>
      <c r="F1" s="119" t="s">
        <v>54</v>
      </c>
      <c r="G1" s="119" t="s">
        <v>55</v>
      </c>
      <c r="H1" s="119" t="s">
        <v>56</v>
      </c>
      <c r="I1" s="117" t="s">
        <v>57</v>
      </c>
      <c r="J1" s="112" t="s">
        <v>58</v>
      </c>
    </row>
    <row r="2" spans="1:10" x14ac:dyDescent="0.3">
      <c r="A2" s="113" t="s">
        <v>59</v>
      </c>
      <c r="B2" s="113" t="s">
        <v>60</v>
      </c>
      <c r="C2" s="113" t="s">
        <v>61</v>
      </c>
      <c r="D2" s="113" t="s">
        <v>61</v>
      </c>
      <c r="E2" s="113" t="s">
        <v>60</v>
      </c>
      <c r="F2" s="113" t="s">
        <v>60</v>
      </c>
      <c r="G2" s="113" t="s">
        <v>62</v>
      </c>
      <c r="H2" s="113" t="s">
        <v>62</v>
      </c>
      <c r="I2" s="113" t="s">
        <v>63</v>
      </c>
      <c r="J2" s="114" t="s">
        <v>64</v>
      </c>
    </row>
    <row r="3" spans="1:10" x14ac:dyDescent="0.3">
      <c r="A3" s="115" t="s">
        <v>65</v>
      </c>
      <c r="B3" s="115" t="s">
        <v>66</v>
      </c>
      <c r="C3" s="121"/>
      <c r="D3" s="121"/>
      <c r="E3" s="115" t="s">
        <v>66</v>
      </c>
      <c r="F3" s="115" t="s">
        <v>66</v>
      </c>
      <c r="G3" s="115" t="s">
        <v>67</v>
      </c>
      <c r="H3" s="115" t="s">
        <v>68</v>
      </c>
      <c r="I3" s="115" t="s">
        <v>69</v>
      </c>
      <c r="J3" s="116" t="s">
        <v>70</v>
      </c>
    </row>
    <row r="4" spans="1:10" x14ac:dyDescent="0.3">
      <c r="A4" s="113" t="s">
        <v>71</v>
      </c>
      <c r="B4" s="113" t="s">
        <v>72</v>
      </c>
      <c r="C4" s="113"/>
      <c r="D4" s="113"/>
      <c r="E4" s="113" t="s">
        <v>73</v>
      </c>
      <c r="F4" s="113" t="s">
        <v>73</v>
      </c>
      <c r="G4" s="113" t="s">
        <v>74</v>
      </c>
      <c r="H4" s="113" t="s">
        <v>75</v>
      </c>
      <c r="I4" s="113" t="s">
        <v>76</v>
      </c>
      <c r="J4" s="114"/>
    </row>
    <row r="5" spans="1:10" x14ac:dyDescent="0.3">
      <c r="A5" s="115" t="s">
        <v>77</v>
      </c>
      <c r="B5" s="115" t="s">
        <v>78</v>
      </c>
      <c r="C5" s="115"/>
      <c r="D5" s="115"/>
      <c r="E5" s="115" t="s">
        <v>74</v>
      </c>
      <c r="F5" s="115" t="s">
        <v>74</v>
      </c>
      <c r="G5" s="115" t="s">
        <v>75</v>
      </c>
      <c r="H5" s="115" t="s">
        <v>79</v>
      </c>
      <c r="I5" s="115" t="s">
        <v>80</v>
      </c>
      <c r="J5" s="116"/>
    </row>
    <row r="6" spans="1:10" x14ac:dyDescent="0.3">
      <c r="A6" s="113" t="s">
        <v>81</v>
      </c>
      <c r="B6" s="120"/>
      <c r="C6" s="113"/>
      <c r="D6" s="113"/>
      <c r="E6" s="120"/>
      <c r="F6" s="113" t="s">
        <v>75</v>
      </c>
      <c r="G6" s="113" t="s">
        <v>79</v>
      </c>
      <c r="H6" s="120"/>
      <c r="I6" s="120"/>
      <c r="J6" s="114"/>
    </row>
    <row r="7" spans="1:10" x14ac:dyDescent="0.3">
      <c r="A7" s="115" t="s">
        <v>82</v>
      </c>
      <c r="B7" s="115"/>
      <c r="C7" s="115"/>
      <c r="D7" s="115"/>
      <c r="E7" s="115"/>
      <c r="F7" s="115" t="s">
        <v>79</v>
      </c>
      <c r="G7" s="121"/>
      <c r="H7" s="115"/>
      <c r="I7" s="115"/>
      <c r="J7" s="116"/>
    </row>
    <row r="8" spans="1:10" x14ac:dyDescent="0.3">
      <c r="A8" s="113" t="s">
        <v>83</v>
      </c>
      <c r="B8" s="113"/>
      <c r="C8" s="113"/>
      <c r="D8" s="113"/>
      <c r="E8" s="113"/>
      <c r="F8" s="120"/>
      <c r="G8" s="113"/>
      <c r="H8" s="113"/>
      <c r="I8" s="113"/>
      <c r="J8" s="114"/>
    </row>
    <row r="9" spans="1:10" x14ac:dyDescent="0.3">
      <c r="A9" s="115" t="s">
        <v>84</v>
      </c>
      <c r="B9" s="115"/>
      <c r="C9" s="115"/>
      <c r="D9" s="115"/>
      <c r="E9" s="115"/>
      <c r="F9" s="115"/>
      <c r="G9" s="115"/>
      <c r="H9" s="115"/>
      <c r="I9" s="115"/>
      <c r="J9" s="116"/>
    </row>
    <row r="10" spans="1:10" ht="15" thickBot="1" x14ac:dyDescent="0.35">
      <c r="A10" s="113" t="s">
        <v>85</v>
      </c>
      <c r="B10" s="113"/>
      <c r="C10" s="113"/>
      <c r="D10" s="113"/>
      <c r="E10" s="113"/>
      <c r="F10" s="113"/>
      <c r="G10" s="113"/>
      <c r="H10" s="113"/>
      <c r="I10" s="113"/>
      <c r="J10" s="114"/>
    </row>
    <row r="11" spans="1:10" ht="15.6" thickTop="1" thickBot="1" x14ac:dyDescent="0.35">
      <c r="A11" s="118"/>
      <c r="B11" s="110"/>
      <c r="C11" s="110"/>
      <c r="D11" s="110"/>
      <c r="E11" s="110"/>
      <c r="F11" s="110"/>
      <c r="G11" s="110"/>
      <c r="H11" s="110"/>
      <c r="I11" s="110"/>
      <c r="J11" s="111"/>
    </row>
    <row r="12" spans="1:10" ht="42" thickBot="1" x14ac:dyDescent="0.35">
      <c r="A12" s="1"/>
      <c r="B12" s="19" t="s">
        <v>86</v>
      </c>
      <c r="C12" s="20" t="s">
        <v>87</v>
      </c>
      <c r="D12" s="20" t="s">
        <v>88</v>
      </c>
      <c r="E12" s="20" t="s">
        <v>89</v>
      </c>
    </row>
    <row r="13" spans="1:10" ht="18.600000000000001" thickBot="1" x14ac:dyDescent="0.35">
      <c r="A13" s="1"/>
      <c r="B13" s="56" t="s">
        <v>90</v>
      </c>
      <c r="C13" s="56" t="s">
        <v>91</v>
      </c>
      <c r="D13" s="57" t="s">
        <v>92</v>
      </c>
      <c r="E13" s="56" t="s">
        <v>93</v>
      </c>
      <c r="F13" s="71" t="s">
        <v>94</v>
      </c>
      <c r="G13" t="s">
        <v>95</v>
      </c>
    </row>
    <row r="14" spans="1:10" ht="54.6" thickBot="1" x14ac:dyDescent="0.4">
      <c r="A14" s="1"/>
      <c r="B14" s="58" t="s">
        <v>96</v>
      </c>
      <c r="C14" s="58" t="s">
        <v>97</v>
      </c>
      <c r="D14" s="59"/>
      <c r="E14" s="58" t="s">
        <v>98</v>
      </c>
      <c r="F14" s="10" t="s">
        <v>99</v>
      </c>
      <c r="G14" t="s">
        <v>100</v>
      </c>
    </row>
    <row r="15" spans="1:10" x14ac:dyDescent="0.3">
      <c r="A15" s="1"/>
      <c r="F15" t="s">
        <v>99</v>
      </c>
    </row>
    <row r="16" spans="1:10" x14ac:dyDescent="0.3">
      <c r="A16" s="1"/>
    </row>
    <row r="17" spans="1:6" x14ac:dyDescent="0.3">
      <c r="D17" s="7"/>
      <c r="E17" s="65" t="s">
        <v>9</v>
      </c>
      <c r="F17" s="65" t="s">
        <v>10</v>
      </c>
    </row>
    <row r="18" spans="1:6" x14ac:dyDescent="0.3">
      <c r="A18" t="str">
        <f>A2</f>
        <v>Procurement Agreements</v>
      </c>
      <c r="B18" t="str">
        <f>B2</f>
        <v>Less than $25,000</v>
      </c>
      <c r="C18" t="str">
        <f>_xlfn.CONCAT(A18,B18)</f>
        <v>Procurement AgreementsLess than $25,000</v>
      </c>
      <c r="D18" s="7" t="s">
        <v>101</v>
      </c>
      <c r="E18" t="str">
        <f>E13&amp;E14</f>
        <v>Academic Chairs, Associate Chairs, Associate Directors,  Senior Managers, Managers</v>
      </c>
      <c r="F18" t="str">
        <f>D13</f>
        <v>Deans, Directors</v>
      </c>
    </row>
    <row r="19" spans="1:6" x14ac:dyDescent="0.3">
      <c r="A19" t="str">
        <f>A2</f>
        <v>Procurement Agreements</v>
      </c>
      <c r="B19" t="str">
        <f>B3</f>
        <v>Between $25,000 and  $100,000</v>
      </c>
      <c r="C19" t="str">
        <f t="shared" ref="C19:C65" si="0">_xlfn.CONCAT(A19,B19)</f>
        <v>Procurement AgreementsBetween $25,000 and  $100,000</v>
      </c>
      <c r="D19" s="7" t="s">
        <v>102</v>
      </c>
      <c r="E19" t="str">
        <f>D13</f>
        <v>Deans, Directors</v>
      </c>
      <c r="F19" t="str">
        <f>C13&amp;C14</f>
        <v>Associate Vice Presidents, Chief Financial Officer, Chief Digital Officer,
Executive Directors</v>
      </c>
    </row>
    <row r="20" spans="1:6" x14ac:dyDescent="0.3">
      <c r="A20" t="str">
        <f>A2</f>
        <v>Procurement Agreements</v>
      </c>
      <c r="B20" t="str">
        <f>B4</f>
        <v>Between $100,001 and $1,000,000</v>
      </c>
      <c r="C20" t="str">
        <f t="shared" si="0"/>
        <v>Procurement AgreementsBetween $100,001 and $1,000,000</v>
      </c>
      <c r="D20" s="7" t="s">
        <v>103</v>
      </c>
      <c r="E20" t="str">
        <f>D13</f>
        <v>Deans, Directors</v>
      </c>
      <c r="F20" t="str">
        <f>B13&amp;B14</f>
        <v>The President , Senior Vice President, Vice Presidents</v>
      </c>
    </row>
    <row r="21" spans="1:6" x14ac:dyDescent="0.3">
      <c r="A21" t="str">
        <f>A2</f>
        <v>Procurement Agreements</v>
      </c>
      <c r="B21" t="str">
        <f>B5</f>
        <v>Greater than $1,000,000</v>
      </c>
      <c r="C21" t="str">
        <f t="shared" si="0"/>
        <v>Procurement AgreementsGreater than $1,000,000</v>
      </c>
      <c r="D21" t="s">
        <v>103</v>
      </c>
      <c r="E21" t="str">
        <f>D13</f>
        <v>Deans, Directors</v>
      </c>
      <c r="F21" t="str">
        <f>F13</f>
        <v>President or Treasurer</v>
      </c>
    </row>
    <row r="22" spans="1:6" x14ac:dyDescent="0.3">
      <c r="A22" t="str">
        <f>A2</f>
        <v>Procurement Agreements</v>
      </c>
      <c r="B22">
        <f>B6</f>
        <v>0</v>
      </c>
      <c r="C22" t="str">
        <f t="shared" si="0"/>
        <v>Procurement Agreements0</v>
      </c>
    </row>
    <row r="23" spans="1:6" s="67" customFormat="1" x14ac:dyDescent="0.3">
      <c r="A23" s="67" t="str">
        <f>A2</f>
        <v>Procurement Agreements</v>
      </c>
      <c r="B23" s="67">
        <f>B7</f>
        <v>0</v>
      </c>
      <c r="C23" s="67" t="str">
        <f t="shared" si="0"/>
        <v>Procurement Agreements0</v>
      </c>
    </row>
    <row r="24" spans="1:6" x14ac:dyDescent="0.3">
      <c r="A24" s="66" t="str">
        <f>A3</f>
        <v>Real Property Leasing</v>
      </c>
      <c r="B24" t="str">
        <f t="shared" ref="B24:B29" si="1">C2</f>
        <v>Not subject to Delegation</v>
      </c>
      <c r="C24" t="str">
        <f t="shared" si="0"/>
        <v>Real Property LeasingNot subject to Delegation</v>
      </c>
      <c r="D24" t="s">
        <v>102</v>
      </c>
      <c r="E24" t="str">
        <f>'Signing Authority Matrix'!J12</f>
        <v>Executive Director of Facilities Management</v>
      </c>
      <c r="F24" t="str">
        <f>F13</f>
        <v>President or Treasurer</v>
      </c>
    </row>
    <row r="25" spans="1:6" x14ac:dyDescent="0.3">
      <c r="A25" s="9" t="str">
        <f>A3</f>
        <v>Real Property Leasing</v>
      </c>
      <c r="B25">
        <f t="shared" si="1"/>
        <v>0</v>
      </c>
      <c r="C25" t="str">
        <f t="shared" si="0"/>
        <v>Real Property Leasing0</v>
      </c>
    </row>
    <row r="26" spans="1:6" x14ac:dyDescent="0.3">
      <c r="A26" s="9" t="str">
        <f>A3</f>
        <v>Real Property Leasing</v>
      </c>
      <c r="B26">
        <f t="shared" si="1"/>
        <v>0</v>
      </c>
      <c r="C26" t="str">
        <f t="shared" si="0"/>
        <v>Real Property Leasing0</v>
      </c>
    </row>
    <row r="27" spans="1:6" x14ac:dyDescent="0.3">
      <c r="A27" s="9" t="str">
        <f>A3</f>
        <v>Real Property Leasing</v>
      </c>
      <c r="B27">
        <f t="shared" si="1"/>
        <v>0</v>
      </c>
      <c r="C27" t="str">
        <f t="shared" si="0"/>
        <v>Real Property Leasing0</v>
      </c>
    </row>
    <row r="28" spans="1:6" x14ac:dyDescent="0.3">
      <c r="A28" s="9" t="str">
        <f>A3</f>
        <v>Real Property Leasing</v>
      </c>
      <c r="B28">
        <f t="shared" si="1"/>
        <v>0</v>
      </c>
      <c r="C28" t="str">
        <f t="shared" si="0"/>
        <v>Real Property Leasing0</v>
      </c>
    </row>
    <row r="29" spans="1:6" s="67" customFormat="1" x14ac:dyDescent="0.3">
      <c r="A29" s="69" t="str">
        <f>A3</f>
        <v>Real Property Leasing</v>
      </c>
      <c r="B29" s="67">
        <f t="shared" si="1"/>
        <v>0</v>
      </c>
      <c r="C29" s="67" t="str">
        <f t="shared" si="0"/>
        <v>Real Property Leasing0</v>
      </c>
    </row>
    <row r="30" spans="1:6" x14ac:dyDescent="0.3">
      <c r="A30" s="68" t="str">
        <f>A4</f>
        <v>Real Estate Acquisition and Disposition</v>
      </c>
      <c r="B30" t="str">
        <f>D2</f>
        <v>Not subject to Delegation</v>
      </c>
      <c r="C30" t="str">
        <f t="shared" si="0"/>
        <v>Real Estate Acquisition and DispositionNot subject to Delegation</v>
      </c>
      <c r="D30" t="s">
        <v>102</v>
      </c>
      <c r="E30" t="str">
        <f>'Signing Authority Matrix'!J13</f>
        <v>Executive Director of Facilities Management</v>
      </c>
      <c r="F30" t="str">
        <f>F13</f>
        <v>President or Treasurer</v>
      </c>
    </row>
    <row r="31" spans="1:6" x14ac:dyDescent="0.3">
      <c r="A31" s="8" t="str">
        <f>A4</f>
        <v>Real Estate Acquisition and Disposition</v>
      </c>
      <c r="B31">
        <f>D3</f>
        <v>0</v>
      </c>
      <c r="C31" t="str">
        <f t="shared" si="0"/>
        <v>Real Estate Acquisition and Disposition0</v>
      </c>
    </row>
    <row r="32" spans="1:6" x14ac:dyDescent="0.3">
      <c r="A32" s="8" t="str">
        <f>A4</f>
        <v>Real Estate Acquisition and Disposition</v>
      </c>
      <c r="B32">
        <f t="shared" ref="B32:B35" si="2">D4</f>
        <v>0</v>
      </c>
      <c r="C32" t="str">
        <f t="shared" si="0"/>
        <v>Real Estate Acquisition and Disposition0</v>
      </c>
    </row>
    <row r="33" spans="1:6" x14ac:dyDescent="0.3">
      <c r="A33" s="8" t="str">
        <f>A4</f>
        <v>Real Estate Acquisition and Disposition</v>
      </c>
      <c r="B33">
        <f t="shared" si="2"/>
        <v>0</v>
      </c>
      <c r="C33" t="str">
        <f t="shared" si="0"/>
        <v>Real Estate Acquisition and Disposition0</v>
      </c>
    </row>
    <row r="34" spans="1:6" x14ac:dyDescent="0.3">
      <c r="A34" s="8" t="str">
        <f>A4</f>
        <v>Real Estate Acquisition and Disposition</v>
      </c>
      <c r="B34">
        <f t="shared" si="2"/>
        <v>0</v>
      </c>
      <c r="C34" t="str">
        <f t="shared" si="0"/>
        <v>Real Estate Acquisition and Disposition0</v>
      </c>
    </row>
    <row r="35" spans="1:6" s="67" customFormat="1" x14ac:dyDescent="0.3">
      <c r="A35" s="70" t="str">
        <f>A4</f>
        <v>Real Estate Acquisition and Disposition</v>
      </c>
      <c r="B35" s="67">
        <f t="shared" si="2"/>
        <v>0</v>
      </c>
      <c r="C35" s="67" t="str">
        <f t="shared" si="0"/>
        <v>Real Estate Acquisition and Disposition0</v>
      </c>
    </row>
    <row r="36" spans="1:6" x14ac:dyDescent="0.3">
      <c r="A36" s="66" t="str">
        <f>A5</f>
        <v>Applied Research</v>
      </c>
      <c r="B36" t="str">
        <f>E2</f>
        <v>Less than $25,000</v>
      </c>
      <c r="C36" t="str">
        <f t="shared" si="0"/>
        <v>Applied ResearchLess than $25,000</v>
      </c>
      <c r="D36" s="7" t="s">
        <v>101</v>
      </c>
      <c r="E36" t="str">
        <f>E13&amp;E14</f>
        <v>Academic Chairs, Associate Chairs, Associate Directors,  Senior Managers, Managers</v>
      </c>
      <c r="F36" t="str">
        <f>D13</f>
        <v>Deans, Directors</v>
      </c>
    </row>
    <row r="37" spans="1:6" x14ac:dyDescent="0.3">
      <c r="A37" s="9" t="str">
        <f>A5</f>
        <v>Applied Research</v>
      </c>
      <c r="B37" t="str">
        <f t="shared" ref="B37:B41" si="3">E3</f>
        <v>Between $25,000 and  $100,000</v>
      </c>
      <c r="C37" t="str">
        <f t="shared" si="0"/>
        <v>Applied ResearchBetween $25,000 and  $100,000</v>
      </c>
      <c r="D37" s="7" t="s">
        <v>102</v>
      </c>
      <c r="E37" t="str">
        <f>D13</f>
        <v>Deans, Directors</v>
      </c>
      <c r="F37" t="str">
        <f>C13&amp;C14</f>
        <v>Associate Vice Presidents, Chief Financial Officer, Chief Digital Officer,
Executive Directors</v>
      </c>
    </row>
    <row r="38" spans="1:6" x14ac:dyDescent="0.3">
      <c r="A38" s="9" t="str">
        <f>A5</f>
        <v>Applied Research</v>
      </c>
      <c r="B38" t="str">
        <f t="shared" si="3"/>
        <v>Between $100,001 and $500,000</v>
      </c>
      <c r="C38" t="str">
        <f t="shared" si="0"/>
        <v>Applied ResearchBetween $100,001 and $500,000</v>
      </c>
      <c r="D38" s="7" t="s">
        <v>103</v>
      </c>
      <c r="E38" t="str">
        <f>D13</f>
        <v>Deans, Directors</v>
      </c>
      <c r="F38" t="str">
        <f>B13&amp;B14</f>
        <v>The President , Senior Vice President, Vice Presidents</v>
      </c>
    </row>
    <row r="39" spans="1:6" x14ac:dyDescent="0.3">
      <c r="A39" s="9" t="str">
        <f>A5</f>
        <v>Applied Research</v>
      </c>
      <c r="B39" t="str">
        <f t="shared" si="3"/>
        <v>Greater than $500,000</v>
      </c>
      <c r="C39" t="str">
        <f t="shared" si="0"/>
        <v>Applied ResearchGreater than $500,000</v>
      </c>
      <c r="D39" s="7" t="s">
        <v>103</v>
      </c>
      <c r="E39" t="str">
        <f>D13</f>
        <v>Deans, Directors</v>
      </c>
      <c r="F39" t="str">
        <f>F13</f>
        <v>President or Treasurer</v>
      </c>
    </row>
    <row r="40" spans="1:6" x14ac:dyDescent="0.3">
      <c r="A40" s="9" t="str">
        <f>A5</f>
        <v>Applied Research</v>
      </c>
      <c r="B40">
        <f t="shared" si="3"/>
        <v>0</v>
      </c>
      <c r="C40" t="str">
        <f t="shared" si="0"/>
        <v>Applied Research0</v>
      </c>
    </row>
    <row r="41" spans="1:6" s="67" customFormat="1" x14ac:dyDescent="0.3">
      <c r="A41" s="69" t="str">
        <f>A5</f>
        <v>Applied Research</v>
      </c>
      <c r="B41" s="67">
        <f t="shared" si="3"/>
        <v>0</v>
      </c>
      <c r="C41" s="67" t="str">
        <f t="shared" si="0"/>
        <v>Applied Research0</v>
      </c>
    </row>
    <row r="42" spans="1:6" x14ac:dyDescent="0.3">
      <c r="A42" s="68" t="str">
        <f>A6</f>
        <v>Revenue Agreements</v>
      </c>
      <c r="B42" t="str">
        <f>F2</f>
        <v>Less than $25,000</v>
      </c>
      <c r="C42" t="str">
        <f t="shared" si="0"/>
        <v>Revenue AgreementsLess than $25,000</v>
      </c>
      <c r="D42" s="7" t="s">
        <v>101</v>
      </c>
      <c r="E42" t="str">
        <f>E13&amp;E14</f>
        <v>Academic Chairs, Associate Chairs, Associate Directors,  Senior Managers, Managers</v>
      </c>
      <c r="F42" t="str">
        <f>D13</f>
        <v>Deans, Directors</v>
      </c>
    </row>
    <row r="43" spans="1:6" x14ac:dyDescent="0.3">
      <c r="A43" s="8" t="str">
        <f>A6</f>
        <v>Revenue Agreements</v>
      </c>
      <c r="B43" t="str">
        <f t="shared" ref="B43:B47" si="4">F3</f>
        <v>Between $25,000 and  $100,000</v>
      </c>
      <c r="C43" t="str">
        <f t="shared" si="0"/>
        <v>Revenue AgreementsBetween $25,000 and  $100,000</v>
      </c>
      <c r="D43" s="7" t="s">
        <v>102</v>
      </c>
      <c r="E43" t="str">
        <f>D13</f>
        <v>Deans, Directors</v>
      </c>
      <c r="F43" t="str">
        <f>C13&amp;C14</f>
        <v>Associate Vice Presidents, Chief Financial Officer, Chief Digital Officer,
Executive Directors</v>
      </c>
    </row>
    <row r="44" spans="1:6" x14ac:dyDescent="0.3">
      <c r="A44" s="8" t="str">
        <f>A6</f>
        <v>Revenue Agreements</v>
      </c>
      <c r="B44" t="str">
        <f t="shared" si="4"/>
        <v>Between $100,001 and $500,000</v>
      </c>
      <c r="C44" t="str">
        <f t="shared" si="0"/>
        <v>Revenue AgreementsBetween $100,001 and $500,000</v>
      </c>
      <c r="D44" s="7" t="s">
        <v>103</v>
      </c>
      <c r="E44" t="str">
        <f>D13</f>
        <v>Deans, Directors</v>
      </c>
      <c r="F44" t="str">
        <f>B13&amp;B14</f>
        <v>The President , Senior Vice President, Vice Presidents</v>
      </c>
    </row>
    <row r="45" spans="1:6" x14ac:dyDescent="0.3">
      <c r="A45" s="8" t="str">
        <f>A6</f>
        <v>Revenue Agreements</v>
      </c>
      <c r="B45" t="str">
        <f t="shared" si="4"/>
        <v>Greater than $500,000</v>
      </c>
      <c r="C45" t="str">
        <f t="shared" si="0"/>
        <v>Revenue AgreementsGreater than $500,000</v>
      </c>
      <c r="D45" s="7" t="s">
        <v>103</v>
      </c>
      <c r="E45" t="str">
        <f>D13</f>
        <v>Deans, Directors</v>
      </c>
      <c r="F45" t="str">
        <f>F13</f>
        <v>President or Treasurer</v>
      </c>
    </row>
    <row r="46" spans="1:6" x14ac:dyDescent="0.3">
      <c r="A46" s="8" t="str">
        <f>A6</f>
        <v>Revenue Agreements</v>
      </c>
      <c r="B46" t="str">
        <f t="shared" si="4"/>
        <v>AC - Contract Template Less than $500,000</v>
      </c>
      <c r="C46" t="str">
        <f t="shared" si="0"/>
        <v>Revenue AgreementsAC - Contract Template Less than $500,000</v>
      </c>
      <c r="D46" s="7" t="s">
        <v>102</v>
      </c>
      <c r="E46" t="str">
        <f>D13</f>
        <v>Deans, Directors</v>
      </c>
      <c r="F46" t="str">
        <f>C13&amp;C14</f>
        <v>Associate Vice Presidents, Chief Financial Officer, Chief Digital Officer,
Executive Directors</v>
      </c>
    </row>
    <row r="47" spans="1:6" s="67" customFormat="1" x14ac:dyDescent="0.3">
      <c r="A47" s="70" t="str">
        <f>A6</f>
        <v>Revenue Agreements</v>
      </c>
      <c r="B47" s="67" t="str">
        <f t="shared" si="4"/>
        <v>AC - Contract Template Greater than $500,000</v>
      </c>
      <c r="C47" s="67" t="str">
        <f t="shared" si="0"/>
        <v>Revenue AgreementsAC - Contract Template Greater than $500,000</v>
      </c>
      <c r="D47" s="7" t="s">
        <v>103</v>
      </c>
      <c r="E47" s="67" t="str">
        <f>D13</f>
        <v>Deans, Directors</v>
      </c>
      <c r="F47" s="67" t="str">
        <f>F13</f>
        <v>President or Treasurer</v>
      </c>
    </row>
    <row r="48" spans="1:6" x14ac:dyDescent="0.3">
      <c r="A48" s="66" t="str">
        <f>A7</f>
        <v>Academic Agreements</v>
      </c>
      <c r="B48" t="str">
        <f>G2</f>
        <v>Less than $100,000</v>
      </c>
      <c r="C48" t="str">
        <f t="shared" si="0"/>
        <v>Academic AgreementsLess than $100,000</v>
      </c>
      <c r="D48" s="7" t="s">
        <v>101</v>
      </c>
      <c r="E48" t="str">
        <f>E13&amp;E14</f>
        <v>Academic Chairs, Associate Chairs, Associate Directors,  Senior Managers, Managers</v>
      </c>
      <c r="F48" t="str">
        <f>D13</f>
        <v>Deans, Directors</v>
      </c>
    </row>
    <row r="49" spans="1:6" x14ac:dyDescent="0.3">
      <c r="A49" s="9" t="str">
        <f>A7</f>
        <v>Academic Agreements</v>
      </c>
      <c r="B49" t="str">
        <f t="shared" ref="B49:B53" si="5">G3</f>
        <v>Between $100,001 and  $500,000</v>
      </c>
      <c r="C49" t="str">
        <f t="shared" si="0"/>
        <v>Academic AgreementsBetween $100,001 and  $500,000</v>
      </c>
      <c r="D49" s="7" t="s">
        <v>102</v>
      </c>
      <c r="E49" t="str">
        <f>D13</f>
        <v>Deans, Directors</v>
      </c>
      <c r="F49" t="str">
        <f>C13&amp;C14</f>
        <v>Associate Vice Presidents, Chief Financial Officer, Chief Digital Officer,
Executive Directors</v>
      </c>
    </row>
    <row r="50" spans="1:6" x14ac:dyDescent="0.3">
      <c r="A50" s="9" t="str">
        <f>A7</f>
        <v>Academic Agreements</v>
      </c>
      <c r="B50" t="str">
        <f t="shared" si="5"/>
        <v>Greater than $500,000</v>
      </c>
      <c r="C50" t="str">
        <f t="shared" si="0"/>
        <v>Academic AgreementsGreater than $500,000</v>
      </c>
      <c r="D50" s="7" t="s">
        <v>103</v>
      </c>
      <c r="E50" t="str">
        <f>D13</f>
        <v>Deans, Directors</v>
      </c>
      <c r="F50" t="str">
        <f>F13</f>
        <v>President or Treasurer</v>
      </c>
    </row>
    <row r="51" spans="1:6" x14ac:dyDescent="0.3">
      <c r="A51" s="9" t="str">
        <f>A7</f>
        <v>Academic Agreements</v>
      </c>
      <c r="B51" t="str">
        <f t="shared" si="5"/>
        <v>AC - Contract Template Less than $500,000</v>
      </c>
      <c r="C51" t="str">
        <f t="shared" si="0"/>
        <v>Academic AgreementsAC - Contract Template Less than $500,000</v>
      </c>
      <c r="D51" s="7" t="s">
        <v>102</v>
      </c>
      <c r="E51" t="str">
        <f>D13</f>
        <v>Deans, Directors</v>
      </c>
      <c r="F51" t="str">
        <f>C13&amp;C14</f>
        <v>Associate Vice Presidents, Chief Financial Officer, Chief Digital Officer,
Executive Directors</v>
      </c>
    </row>
    <row r="52" spans="1:6" x14ac:dyDescent="0.3">
      <c r="A52" s="9" t="str">
        <f>A7</f>
        <v>Academic Agreements</v>
      </c>
      <c r="B52" t="str">
        <f t="shared" si="5"/>
        <v>AC - Contract Template Greater than $500,000</v>
      </c>
      <c r="C52" t="str">
        <f t="shared" si="0"/>
        <v>Academic AgreementsAC - Contract Template Greater than $500,000</v>
      </c>
      <c r="D52" s="7" t="s">
        <v>103</v>
      </c>
      <c r="E52" t="str">
        <f>D13</f>
        <v>Deans, Directors</v>
      </c>
      <c r="F52" t="str">
        <f>F13</f>
        <v>President or Treasurer</v>
      </c>
    </row>
    <row r="53" spans="1:6" s="67" customFormat="1" x14ac:dyDescent="0.3">
      <c r="A53" s="69" t="str">
        <f>A7</f>
        <v>Academic Agreements</v>
      </c>
      <c r="B53" s="67">
        <f t="shared" si="5"/>
        <v>0</v>
      </c>
      <c r="C53" s="67" t="str">
        <f t="shared" si="0"/>
        <v>Academic Agreements0</v>
      </c>
    </row>
    <row r="54" spans="1:6" x14ac:dyDescent="0.3">
      <c r="A54" s="68" t="str">
        <f>A8</f>
        <v>Advancement and Development Agreements</v>
      </c>
      <c r="B54" t="str">
        <f>H2</f>
        <v>Less than $100,000</v>
      </c>
      <c r="C54" t="str">
        <f t="shared" si="0"/>
        <v>Advancement and Development AgreementsLess than $100,000</v>
      </c>
      <c r="D54" s="7" t="s">
        <v>101</v>
      </c>
      <c r="E54" t="str">
        <f>D13</f>
        <v>Deans, Directors</v>
      </c>
      <c r="F54" t="str">
        <f>'Signing Authority Matrix'!I29</f>
        <v xml:space="preserve">
Vice President, Advancement and Strategy</v>
      </c>
    </row>
    <row r="55" spans="1:6" x14ac:dyDescent="0.3">
      <c r="A55" s="8" t="str">
        <f>A8</f>
        <v>Advancement and Development Agreements</v>
      </c>
      <c r="B55" t="str">
        <f t="shared" ref="B55:B59" si="6">H3</f>
        <v>$100,000 and greater</v>
      </c>
      <c r="C55" t="str">
        <f t="shared" si="0"/>
        <v>Advancement and Development Agreements$100,000 and greater</v>
      </c>
      <c r="D55" s="7" t="s">
        <v>102</v>
      </c>
      <c r="E55" t="str">
        <f>F14</f>
        <v>Vice President, Advancement and Strategy</v>
      </c>
      <c r="F55" t="str">
        <f>B13</f>
        <v>The President</v>
      </c>
    </row>
    <row r="56" spans="1:6" x14ac:dyDescent="0.3">
      <c r="A56" s="8" t="str">
        <f>A8</f>
        <v>Advancement and Development Agreements</v>
      </c>
      <c r="B56" t="str">
        <f t="shared" si="6"/>
        <v>AC - Contract Template Less than $500,000</v>
      </c>
      <c r="C56" t="str">
        <f t="shared" si="0"/>
        <v>Advancement and Development AgreementsAC - Contract Template Less than $500,000</v>
      </c>
      <c r="D56" s="7" t="s">
        <v>103</v>
      </c>
      <c r="E56" t="str">
        <f>E13&amp;E14</f>
        <v>Academic Chairs, Associate Chairs, Associate Directors,  Senior Managers, Managers</v>
      </c>
      <c r="F56" t="str">
        <f>D13</f>
        <v>Deans, Directors</v>
      </c>
    </row>
    <row r="57" spans="1:6" x14ac:dyDescent="0.3">
      <c r="A57" s="8" t="str">
        <f>A8</f>
        <v>Advancement and Development Agreements</v>
      </c>
      <c r="B57" t="str">
        <f>H5</f>
        <v>AC - Contract Template Greater than $500,000</v>
      </c>
      <c r="C57" t="str">
        <f t="shared" si="0"/>
        <v>Advancement and Development AgreementsAC - Contract Template Greater than $500,000</v>
      </c>
      <c r="D57" s="7" t="s">
        <v>102</v>
      </c>
      <c r="E57" t="str">
        <f>F14</f>
        <v>Vice President, Advancement and Strategy</v>
      </c>
      <c r="F57" t="str">
        <f>B13</f>
        <v>The President</v>
      </c>
    </row>
    <row r="58" spans="1:6" x14ac:dyDescent="0.3">
      <c r="A58" s="8" t="str">
        <f>A8</f>
        <v>Advancement and Development Agreements</v>
      </c>
      <c r="B58">
        <f t="shared" si="6"/>
        <v>0</v>
      </c>
      <c r="C58" t="str">
        <f t="shared" si="0"/>
        <v>Advancement and Development Agreements0</v>
      </c>
    </row>
    <row r="59" spans="1:6" s="67" customFormat="1" x14ac:dyDescent="0.3">
      <c r="A59" s="70" t="str">
        <f>A8</f>
        <v>Advancement and Development Agreements</v>
      </c>
      <c r="B59" s="67">
        <f t="shared" si="6"/>
        <v>0</v>
      </c>
      <c r="C59" s="67" t="str">
        <f t="shared" si="0"/>
        <v>Advancement and Development Agreements0</v>
      </c>
    </row>
    <row r="60" spans="1:6" x14ac:dyDescent="0.3">
      <c r="A60" s="66" t="str">
        <f>A9</f>
        <v>Employment Related Agreements</v>
      </c>
      <c r="B60" t="str">
        <f>I2</f>
        <v>Standard Offers of Employment</v>
      </c>
      <c r="C60" t="str">
        <f t="shared" si="0"/>
        <v>Employment Related AgreementsStandard Offers of Employment</v>
      </c>
      <c r="D60" s="7" t="s">
        <v>101</v>
      </c>
      <c r="E60" t="s">
        <v>104</v>
      </c>
      <c r="F60" t="s">
        <v>104</v>
      </c>
    </row>
    <row r="61" spans="1:6" x14ac:dyDescent="0.3">
      <c r="A61" s="9" t="str">
        <f>A9</f>
        <v>Employment Related Agreements</v>
      </c>
      <c r="B61" t="str">
        <f t="shared" ref="B61:B65" si="7">I3</f>
        <v>Settlement and Severance Less than $100,000</v>
      </c>
      <c r="C61" t="str">
        <f t="shared" si="0"/>
        <v>Employment Related AgreementsSettlement and Severance Less than $100,000</v>
      </c>
      <c r="D61" s="7" t="s">
        <v>102</v>
      </c>
      <c r="E61" t="str">
        <f>G13</f>
        <v>Director in Human Resources</v>
      </c>
      <c r="F61" t="str">
        <f>G14</f>
        <v>Vice President, Human Resources</v>
      </c>
    </row>
    <row r="62" spans="1:6" x14ac:dyDescent="0.3">
      <c r="A62" s="9" t="str">
        <f>A9</f>
        <v>Employment Related Agreements</v>
      </c>
      <c r="B62" t="str">
        <f t="shared" si="7"/>
        <v>Settlement and Severance $100,000 and greater</v>
      </c>
      <c r="C62" t="str">
        <f t="shared" si="0"/>
        <v>Employment Related AgreementsSettlement and Severance $100,000 and greater</v>
      </c>
      <c r="D62" s="7" t="s">
        <v>103</v>
      </c>
      <c r="E62" t="str">
        <f>G14</f>
        <v>Vice President, Human Resources</v>
      </c>
      <c r="F62" t="str">
        <f>B13</f>
        <v>The President</v>
      </c>
    </row>
    <row r="63" spans="1:6" x14ac:dyDescent="0.3">
      <c r="A63" s="9" t="str">
        <f>A9</f>
        <v>Employment Related Agreements</v>
      </c>
      <c r="B63" t="str">
        <f t="shared" si="7"/>
        <v>Letters of Understanding and Other Agreements</v>
      </c>
      <c r="C63" t="str">
        <f t="shared" si="0"/>
        <v>Employment Related AgreementsLetters of Understanding and Other Agreements</v>
      </c>
      <c r="D63" s="7" t="s">
        <v>102</v>
      </c>
      <c r="E63" t="str">
        <f>G13</f>
        <v>Director in Human Resources</v>
      </c>
      <c r="F63" t="str">
        <f>G14</f>
        <v>Vice President, Human Resources</v>
      </c>
    </row>
    <row r="64" spans="1:6" x14ac:dyDescent="0.3">
      <c r="A64" s="9" t="str">
        <f>A9</f>
        <v>Employment Related Agreements</v>
      </c>
      <c r="B64">
        <f t="shared" si="7"/>
        <v>0</v>
      </c>
      <c r="C64" t="str">
        <f t="shared" si="0"/>
        <v>Employment Related Agreements0</v>
      </c>
      <c r="D64" s="7" t="s">
        <v>101</v>
      </c>
    </row>
    <row r="65" spans="1:4" x14ac:dyDescent="0.3">
      <c r="A65" s="9" t="str">
        <f>A9</f>
        <v>Employment Related Agreements</v>
      </c>
      <c r="B65">
        <f t="shared" si="7"/>
        <v>0</v>
      </c>
      <c r="C65" t="str">
        <f t="shared" si="0"/>
        <v>Employment Related Agreements0</v>
      </c>
      <c r="D65" s="7" t="s">
        <v>101</v>
      </c>
    </row>
  </sheetData>
  <sheetProtection password="9F83" sheet="1" objects="1" scenarios="1"/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5377-3057-4755-B9ED-51D628038D96}">
  <dimension ref="B2:T117"/>
  <sheetViews>
    <sheetView zoomScale="55" zoomScaleNormal="5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14" sqref="J14"/>
    </sheetView>
  </sheetViews>
  <sheetFormatPr defaultColWidth="9.109375" defaultRowHeight="14.4" x14ac:dyDescent="0.3"/>
  <cols>
    <col min="1" max="1" width="9.109375" style="10"/>
    <col min="2" max="2" width="2.88671875" style="10" customWidth="1"/>
    <col min="3" max="3" width="5.88671875" style="10" customWidth="1"/>
    <col min="4" max="4" width="9.88671875" style="10" customWidth="1"/>
    <col min="5" max="5" width="76" style="10" customWidth="1"/>
    <col min="6" max="6" width="17" style="10" customWidth="1"/>
    <col min="7" max="7" width="24.6640625" style="10" customWidth="1"/>
    <col min="8" max="8" width="27.44140625" style="10" customWidth="1"/>
    <col min="9" max="9" width="56.21875" style="10" customWidth="1"/>
    <col min="10" max="10" width="57.88671875" style="10" customWidth="1"/>
    <col min="11" max="11" width="53.88671875" style="10" customWidth="1"/>
    <col min="12" max="12" width="58.44140625" style="10" customWidth="1"/>
    <col min="13" max="13" width="3.109375" customWidth="1"/>
    <col min="14" max="14" width="72.88671875" hidden="1" customWidth="1"/>
    <col min="15" max="15" width="4.6640625" hidden="1" customWidth="1"/>
    <col min="16" max="16" width="9.109375" hidden="1" customWidth="1"/>
    <col min="17" max="17" width="62.6640625" style="10" hidden="1" customWidth="1"/>
    <col min="18" max="19" width="25.88671875" style="10" customWidth="1"/>
    <col min="20" max="20" width="26.5546875" style="10" customWidth="1"/>
    <col min="21" max="22" width="9.109375" style="10"/>
    <col min="23" max="33" width="27.109375" style="10" customWidth="1"/>
    <col min="34" max="16384" width="9.109375" style="10"/>
  </cols>
  <sheetData>
    <row r="2" spans="2:20" ht="43.2" customHeight="1" x14ac:dyDescent="0.95">
      <c r="C2" s="220"/>
      <c r="D2" s="220"/>
      <c r="E2" s="220"/>
    </row>
    <row r="3" spans="2:20" ht="24.45" customHeight="1" thickBot="1" x14ac:dyDescent="0.35"/>
    <row r="4" spans="2:20" x14ac:dyDescent="0.3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"/>
      <c r="O4" s="14"/>
      <c r="P4" s="14"/>
      <c r="Q4" s="14"/>
      <c r="R4" s="14"/>
      <c r="S4" s="14"/>
      <c r="T4" s="14"/>
    </row>
    <row r="5" spans="2:20" ht="43.2" customHeight="1" x14ac:dyDescent="0.3">
      <c r="B5" s="15"/>
      <c r="C5" s="221" t="s">
        <v>105</v>
      </c>
      <c r="D5" s="221"/>
      <c r="E5" s="221"/>
      <c r="F5" s="14"/>
      <c r="G5" s="14"/>
      <c r="H5" s="14"/>
      <c r="I5" s="14"/>
      <c r="J5" s="222" t="s">
        <v>106</v>
      </c>
      <c r="K5" s="223"/>
      <c r="L5" s="224"/>
      <c r="M5" s="16"/>
      <c r="N5" s="14"/>
      <c r="O5" s="14"/>
      <c r="P5" s="14"/>
      <c r="Q5" s="14"/>
      <c r="R5" s="14"/>
      <c r="S5" s="14"/>
    </row>
    <row r="6" spans="2:20" ht="6.6" customHeight="1" thickBot="1" x14ac:dyDescent="0.35"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6"/>
      <c r="N6" s="1"/>
      <c r="O6" s="14"/>
      <c r="P6" s="14"/>
      <c r="Q6" s="14"/>
      <c r="R6" s="14"/>
      <c r="S6" s="14"/>
      <c r="T6" s="14"/>
    </row>
    <row r="7" spans="2:20" ht="48.6" customHeight="1" thickBot="1" x14ac:dyDescent="0.35">
      <c r="B7" s="15"/>
      <c r="C7" s="225" t="s">
        <v>107</v>
      </c>
      <c r="D7" s="226"/>
      <c r="E7" s="17" t="s">
        <v>108</v>
      </c>
      <c r="F7" s="227" t="s">
        <v>109</v>
      </c>
      <c r="G7" s="228"/>
      <c r="H7" s="18" t="s">
        <v>110</v>
      </c>
      <c r="I7" s="19" t="s">
        <v>86</v>
      </c>
      <c r="J7" s="20" t="s">
        <v>87</v>
      </c>
      <c r="K7" s="20" t="s">
        <v>88</v>
      </c>
      <c r="L7" s="20" t="s">
        <v>89</v>
      </c>
      <c r="M7" s="16"/>
      <c r="N7" s="21" t="s">
        <v>111</v>
      </c>
      <c r="O7" s="14"/>
      <c r="P7" s="14"/>
      <c r="Q7" s="14"/>
      <c r="R7" s="14"/>
    </row>
    <row r="8" spans="2:20" ht="40.950000000000003" customHeight="1" thickBot="1" x14ac:dyDescent="0.35">
      <c r="B8" s="15"/>
      <c r="C8" s="201" t="s">
        <v>112</v>
      </c>
      <c r="D8" s="202"/>
      <c r="E8" s="217" t="s">
        <v>113</v>
      </c>
      <c r="F8" s="206" t="s">
        <v>60</v>
      </c>
      <c r="G8" s="207"/>
      <c r="H8" s="22"/>
      <c r="I8" s="23"/>
      <c r="J8" s="23"/>
      <c r="K8" s="57" t="s">
        <v>114</v>
      </c>
      <c r="L8" s="23" t="s">
        <v>9</v>
      </c>
      <c r="M8" s="16"/>
      <c r="N8" s="170" t="s">
        <v>115</v>
      </c>
      <c r="O8" s="14"/>
      <c r="P8" s="14"/>
      <c r="Q8" s="14"/>
      <c r="R8" s="14"/>
    </row>
    <row r="9" spans="2:20" ht="40.950000000000003" customHeight="1" thickBot="1" x14ac:dyDescent="0.35">
      <c r="B9" s="15"/>
      <c r="C9" s="183"/>
      <c r="D9" s="184"/>
      <c r="E9" s="218"/>
      <c r="F9" s="175" t="s">
        <v>66</v>
      </c>
      <c r="G9" s="176"/>
      <c r="H9" s="24"/>
      <c r="I9" s="25"/>
      <c r="J9" s="25" t="s">
        <v>10</v>
      </c>
      <c r="K9" s="57" t="s">
        <v>114</v>
      </c>
      <c r="L9" s="25"/>
      <c r="M9" s="16"/>
      <c r="N9" s="171"/>
      <c r="O9" s="1"/>
      <c r="P9" s="1"/>
      <c r="Q9" s="14"/>
      <c r="R9" s="14"/>
    </row>
    <row r="10" spans="2:20" ht="40.950000000000003" customHeight="1" thickBot="1" x14ac:dyDescent="0.35">
      <c r="B10" s="15"/>
      <c r="C10" s="183"/>
      <c r="D10" s="184"/>
      <c r="E10" s="218"/>
      <c r="F10" s="173" t="s">
        <v>72</v>
      </c>
      <c r="G10" s="174"/>
      <c r="H10" s="26"/>
      <c r="I10" s="27" t="s">
        <v>10</v>
      </c>
      <c r="J10" s="28"/>
      <c r="K10" s="57" t="s">
        <v>114</v>
      </c>
      <c r="L10" s="29"/>
      <c r="M10" s="16"/>
      <c r="N10" s="171"/>
      <c r="O10" s="1"/>
      <c r="P10" s="1"/>
      <c r="Q10" s="14"/>
      <c r="R10" s="14"/>
    </row>
    <row r="11" spans="2:20" ht="40.950000000000003" customHeight="1" thickBot="1" x14ac:dyDescent="0.35">
      <c r="B11" s="15"/>
      <c r="C11" s="185"/>
      <c r="D11" s="186"/>
      <c r="E11" s="219"/>
      <c r="F11" s="212" t="s">
        <v>78</v>
      </c>
      <c r="G11" s="213"/>
      <c r="H11" s="30" t="s">
        <v>94</v>
      </c>
      <c r="I11" s="25"/>
      <c r="J11" s="25"/>
      <c r="K11" s="57" t="s">
        <v>114</v>
      </c>
      <c r="L11" s="25"/>
      <c r="M11" s="16"/>
      <c r="N11" s="172"/>
      <c r="O11" s="1"/>
      <c r="P11" s="1"/>
      <c r="Q11" s="14"/>
      <c r="R11" s="14"/>
    </row>
    <row r="12" spans="2:20" ht="45" customHeight="1" x14ac:dyDescent="0.3">
      <c r="B12" s="15"/>
      <c r="C12" s="201" t="s">
        <v>116</v>
      </c>
      <c r="D12" s="202"/>
      <c r="E12" s="31" t="s">
        <v>65</v>
      </c>
      <c r="F12" s="206" t="s">
        <v>61</v>
      </c>
      <c r="G12" s="207"/>
      <c r="H12" s="32" t="s">
        <v>94</v>
      </c>
      <c r="I12" s="33"/>
      <c r="J12" s="32" t="s">
        <v>117</v>
      </c>
      <c r="K12" s="33"/>
      <c r="L12" s="33"/>
      <c r="M12" s="16"/>
      <c r="N12" s="170" t="s">
        <v>118</v>
      </c>
      <c r="O12" s="14"/>
      <c r="P12" s="14"/>
      <c r="Q12" s="211" t="s">
        <v>119</v>
      </c>
      <c r="R12" s="14"/>
    </row>
    <row r="13" spans="2:20" ht="67.95" customHeight="1" thickBot="1" x14ac:dyDescent="0.35">
      <c r="B13" s="15"/>
      <c r="C13" s="185"/>
      <c r="D13" s="186"/>
      <c r="E13" s="34" t="s">
        <v>120</v>
      </c>
      <c r="F13" s="212" t="s">
        <v>61</v>
      </c>
      <c r="G13" s="213"/>
      <c r="H13" s="35" t="s">
        <v>94</v>
      </c>
      <c r="I13" s="36"/>
      <c r="J13" s="35" t="s">
        <v>117</v>
      </c>
      <c r="K13" s="36"/>
      <c r="L13" s="36"/>
      <c r="M13" s="16"/>
      <c r="N13" s="172"/>
      <c r="O13" s="14"/>
      <c r="P13" s="14"/>
      <c r="Q13" s="211"/>
      <c r="R13" s="14"/>
    </row>
    <row r="14" spans="2:20" ht="41.55" customHeight="1" thickBot="1" x14ac:dyDescent="0.35">
      <c r="B14" s="15"/>
      <c r="C14" s="201" t="s">
        <v>121</v>
      </c>
      <c r="D14" s="202"/>
      <c r="E14" s="214" t="s">
        <v>122</v>
      </c>
      <c r="F14" s="206" t="s">
        <v>60</v>
      </c>
      <c r="G14" s="207"/>
      <c r="H14" s="22"/>
      <c r="I14" s="23"/>
      <c r="J14" s="23"/>
      <c r="K14" s="57" t="s">
        <v>114</v>
      </c>
      <c r="L14" s="23" t="s">
        <v>9</v>
      </c>
      <c r="M14" s="16"/>
      <c r="N14" s="170" t="s">
        <v>123</v>
      </c>
      <c r="O14" s="14"/>
      <c r="P14" s="14"/>
      <c r="Q14" s="14"/>
      <c r="R14" s="14"/>
    </row>
    <row r="15" spans="2:20" ht="41.55" customHeight="1" thickBot="1" x14ac:dyDescent="0.35">
      <c r="B15" s="15"/>
      <c r="C15" s="183"/>
      <c r="D15" s="184"/>
      <c r="E15" s="215"/>
      <c r="F15" s="175" t="s">
        <v>66</v>
      </c>
      <c r="G15" s="176"/>
      <c r="H15" s="24"/>
      <c r="I15" s="25"/>
      <c r="J15" s="25" t="s">
        <v>10</v>
      </c>
      <c r="K15" s="57" t="s">
        <v>114</v>
      </c>
      <c r="L15" s="25"/>
      <c r="M15" s="16"/>
      <c r="N15" s="171"/>
      <c r="O15" s="14"/>
      <c r="P15" s="14"/>
      <c r="Q15" s="14"/>
      <c r="R15" s="14"/>
    </row>
    <row r="16" spans="2:20" ht="41.55" customHeight="1" thickBot="1" x14ac:dyDescent="0.35">
      <c r="B16" s="15"/>
      <c r="C16" s="183"/>
      <c r="D16" s="184"/>
      <c r="E16" s="215"/>
      <c r="F16" s="173" t="s">
        <v>73</v>
      </c>
      <c r="G16" s="174"/>
      <c r="H16" s="26"/>
      <c r="I16" s="27" t="s">
        <v>10</v>
      </c>
      <c r="J16" s="27"/>
      <c r="K16" s="57" t="s">
        <v>114</v>
      </c>
      <c r="L16" s="29"/>
      <c r="M16" s="16"/>
      <c r="N16" s="171"/>
      <c r="O16" s="14"/>
      <c r="P16" s="14"/>
      <c r="Q16" s="14"/>
      <c r="R16" s="14"/>
    </row>
    <row r="17" spans="2:18" ht="41.55" customHeight="1" thickBot="1" x14ac:dyDescent="0.35">
      <c r="B17" s="15"/>
      <c r="C17" s="185"/>
      <c r="D17" s="186"/>
      <c r="E17" s="216"/>
      <c r="F17" s="212" t="s">
        <v>74</v>
      </c>
      <c r="G17" s="213"/>
      <c r="H17" s="37" t="s">
        <v>94</v>
      </c>
      <c r="I17" s="38"/>
      <c r="J17" s="38"/>
      <c r="K17" s="57" t="s">
        <v>114</v>
      </c>
      <c r="L17" s="38"/>
      <c r="M17" s="16"/>
      <c r="N17" s="172"/>
      <c r="O17" s="14"/>
      <c r="P17" s="14"/>
      <c r="Q17" s="14"/>
      <c r="R17" s="14"/>
    </row>
    <row r="18" spans="2:18" ht="37.200000000000003" customHeight="1" thickBot="1" x14ac:dyDescent="0.35">
      <c r="B18" s="15"/>
      <c r="C18" s="201" t="s">
        <v>124</v>
      </c>
      <c r="D18" s="202"/>
      <c r="E18" s="203" t="s">
        <v>125</v>
      </c>
      <c r="F18" s="206" t="s">
        <v>60</v>
      </c>
      <c r="G18" s="207"/>
      <c r="H18" s="22"/>
      <c r="I18" s="23"/>
      <c r="J18" s="23"/>
      <c r="K18" s="57" t="s">
        <v>114</v>
      </c>
      <c r="L18" s="23" t="s">
        <v>9</v>
      </c>
      <c r="M18" s="16"/>
      <c r="N18" s="170" t="s">
        <v>126</v>
      </c>
      <c r="O18" s="1"/>
      <c r="P18" s="1"/>
      <c r="Q18" s="208" t="s">
        <v>127</v>
      </c>
      <c r="R18" s="14"/>
    </row>
    <row r="19" spans="2:18" ht="37.200000000000003" customHeight="1" thickBot="1" x14ac:dyDescent="0.35">
      <c r="B19" s="15"/>
      <c r="C19" s="183"/>
      <c r="D19" s="184"/>
      <c r="E19" s="204"/>
      <c r="F19" s="175" t="s">
        <v>66</v>
      </c>
      <c r="G19" s="176"/>
      <c r="H19" s="24"/>
      <c r="I19" s="25"/>
      <c r="J19" s="25" t="s">
        <v>10</v>
      </c>
      <c r="K19" s="57" t="s">
        <v>114</v>
      </c>
      <c r="L19" s="25"/>
      <c r="M19" s="16"/>
      <c r="N19" s="171"/>
      <c r="O19" s="1"/>
      <c r="P19" s="1"/>
      <c r="Q19" s="208"/>
      <c r="R19" s="14"/>
    </row>
    <row r="20" spans="2:18" ht="37.200000000000003" customHeight="1" thickBot="1" x14ac:dyDescent="0.35">
      <c r="B20" s="15"/>
      <c r="C20" s="183"/>
      <c r="D20" s="184"/>
      <c r="E20" s="204"/>
      <c r="F20" s="173" t="s">
        <v>73</v>
      </c>
      <c r="G20" s="174"/>
      <c r="H20" s="26"/>
      <c r="I20" s="27" t="s">
        <v>10</v>
      </c>
      <c r="J20" s="27"/>
      <c r="K20" s="57" t="s">
        <v>114</v>
      </c>
      <c r="L20" s="29"/>
      <c r="M20" s="16"/>
      <c r="N20" s="171"/>
      <c r="O20" s="1"/>
      <c r="P20" s="1"/>
      <c r="Q20" s="208"/>
      <c r="R20" s="14"/>
    </row>
    <row r="21" spans="2:18" ht="37.200000000000003" customHeight="1" thickBot="1" x14ac:dyDescent="0.35">
      <c r="B21" s="15"/>
      <c r="C21" s="183"/>
      <c r="D21" s="184"/>
      <c r="E21" s="204"/>
      <c r="F21" s="175" t="s">
        <v>74</v>
      </c>
      <c r="G21" s="176"/>
      <c r="H21" s="37" t="s">
        <v>94</v>
      </c>
      <c r="I21" s="38"/>
      <c r="J21" s="38"/>
      <c r="K21" s="57" t="s">
        <v>114</v>
      </c>
      <c r="L21" s="38"/>
      <c r="M21" s="16"/>
      <c r="N21" s="171"/>
      <c r="O21" s="1"/>
      <c r="P21" s="1"/>
      <c r="Q21" s="208"/>
      <c r="R21" s="14"/>
    </row>
    <row r="22" spans="2:18" ht="37.200000000000003" customHeight="1" thickBot="1" x14ac:dyDescent="0.35">
      <c r="B22" s="15"/>
      <c r="C22" s="183"/>
      <c r="D22" s="184"/>
      <c r="E22" s="204"/>
      <c r="F22" s="173" t="s">
        <v>128</v>
      </c>
      <c r="G22" s="174"/>
      <c r="H22" s="26"/>
      <c r="I22" s="27"/>
      <c r="J22" s="27" t="s">
        <v>10</v>
      </c>
      <c r="K22" s="57" t="s">
        <v>114</v>
      </c>
      <c r="L22" s="29"/>
      <c r="M22" s="16"/>
      <c r="N22" s="171"/>
      <c r="O22" s="1"/>
      <c r="P22" s="1"/>
      <c r="Q22" s="208"/>
      <c r="R22" s="14"/>
    </row>
    <row r="23" spans="2:18" ht="37.200000000000003" customHeight="1" thickBot="1" x14ac:dyDescent="0.35">
      <c r="B23" s="15"/>
      <c r="C23" s="185"/>
      <c r="D23" s="186"/>
      <c r="E23" s="205"/>
      <c r="F23" s="175" t="s">
        <v>129</v>
      </c>
      <c r="G23" s="176"/>
      <c r="H23" s="37" t="s">
        <v>94</v>
      </c>
      <c r="I23" s="38"/>
      <c r="J23" s="38"/>
      <c r="K23" s="57" t="s">
        <v>114</v>
      </c>
      <c r="L23" s="38"/>
      <c r="M23" s="16"/>
      <c r="N23" s="172"/>
      <c r="O23" s="1"/>
      <c r="P23" s="1"/>
      <c r="Q23" s="208"/>
      <c r="R23" s="14"/>
    </row>
    <row r="24" spans="2:18" ht="40.950000000000003" customHeight="1" thickBot="1" x14ac:dyDescent="0.35">
      <c r="B24" s="15"/>
      <c r="C24" s="201" t="s">
        <v>130</v>
      </c>
      <c r="D24" s="202"/>
      <c r="E24" s="203" t="s">
        <v>131</v>
      </c>
      <c r="F24" s="173" t="s">
        <v>62</v>
      </c>
      <c r="G24" s="174"/>
      <c r="H24" s="22"/>
      <c r="I24" s="23"/>
      <c r="J24" s="23"/>
      <c r="K24" s="57" t="s">
        <v>114</v>
      </c>
      <c r="L24" s="23" t="s">
        <v>9</v>
      </c>
      <c r="M24" s="16"/>
      <c r="N24" s="170" t="s">
        <v>132</v>
      </c>
      <c r="O24" s="1"/>
      <c r="P24" s="1"/>
      <c r="Q24" s="208"/>
      <c r="R24" s="14"/>
    </row>
    <row r="25" spans="2:18" ht="40.950000000000003" customHeight="1" thickBot="1" x14ac:dyDescent="0.35">
      <c r="B25" s="15"/>
      <c r="C25" s="183"/>
      <c r="D25" s="184"/>
      <c r="E25" s="204"/>
      <c r="F25" s="175" t="s">
        <v>67</v>
      </c>
      <c r="G25" s="176"/>
      <c r="H25" s="24"/>
      <c r="I25" s="25"/>
      <c r="J25" s="25" t="s">
        <v>10</v>
      </c>
      <c r="K25" s="57" t="s">
        <v>114</v>
      </c>
      <c r="L25" s="25"/>
      <c r="M25" s="16"/>
      <c r="N25" s="171"/>
      <c r="O25" s="1"/>
      <c r="P25" s="1"/>
      <c r="Q25" s="208"/>
      <c r="R25" s="14"/>
    </row>
    <row r="26" spans="2:18" ht="40.950000000000003" customHeight="1" thickBot="1" x14ac:dyDescent="0.35">
      <c r="B26" s="15"/>
      <c r="C26" s="183"/>
      <c r="D26" s="184"/>
      <c r="E26" s="204"/>
      <c r="F26" s="173" t="s">
        <v>74</v>
      </c>
      <c r="G26" s="174"/>
      <c r="H26" s="39" t="s">
        <v>94</v>
      </c>
      <c r="I26" s="40"/>
      <c r="J26" s="40"/>
      <c r="K26" s="57" t="s">
        <v>114</v>
      </c>
      <c r="L26" s="40"/>
      <c r="M26" s="16"/>
      <c r="N26" s="171"/>
      <c r="O26" s="1"/>
      <c r="P26" s="1"/>
      <c r="Q26" s="14"/>
      <c r="R26" s="14"/>
    </row>
    <row r="27" spans="2:18" ht="40.950000000000003" customHeight="1" thickBot="1" x14ac:dyDescent="0.35">
      <c r="B27" s="15"/>
      <c r="C27" s="183"/>
      <c r="D27" s="184"/>
      <c r="E27" s="204"/>
      <c r="F27" s="175" t="s">
        <v>128</v>
      </c>
      <c r="G27" s="176"/>
      <c r="H27" s="26"/>
      <c r="I27" s="41"/>
      <c r="J27" s="41" t="s">
        <v>10</v>
      </c>
      <c r="K27" s="57" t="s">
        <v>114</v>
      </c>
      <c r="L27" s="42"/>
      <c r="M27" s="16"/>
      <c r="N27" s="171"/>
      <c r="O27" s="1"/>
      <c r="P27" s="1"/>
      <c r="Q27" s="14"/>
      <c r="R27" s="14"/>
    </row>
    <row r="28" spans="2:18" ht="40.950000000000003" customHeight="1" thickBot="1" x14ac:dyDescent="0.35">
      <c r="B28" s="15"/>
      <c r="C28" s="209"/>
      <c r="D28" s="210"/>
      <c r="E28" s="205"/>
      <c r="F28" s="177" t="s">
        <v>129</v>
      </c>
      <c r="G28" s="178"/>
      <c r="H28" s="39" t="s">
        <v>94</v>
      </c>
      <c r="I28" s="40"/>
      <c r="J28" s="40"/>
      <c r="K28" s="57" t="s">
        <v>114</v>
      </c>
      <c r="L28" s="40"/>
      <c r="M28" s="16"/>
      <c r="N28" s="172"/>
      <c r="O28" s="1"/>
      <c r="P28" s="1"/>
      <c r="Q28" s="14"/>
      <c r="R28" s="14"/>
    </row>
    <row r="29" spans="2:18" ht="62.55" customHeight="1" thickBot="1" x14ac:dyDescent="0.35">
      <c r="B29" s="15"/>
      <c r="C29" s="192" t="s">
        <v>133</v>
      </c>
      <c r="D29" s="193"/>
      <c r="E29" s="198" t="s">
        <v>134</v>
      </c>
      <c r="F29" s="190" t="s">
        <v>62</v>
      </c>
      <c r="G29" s="191"/>
      <c r="H29" s="22"/>
      <c r="I29" s="43" t="s">
        <v>135</v>
      </c>
      <c r="J29" s="44"/>
      <c r="K29" s="57" t="s">
        <v>114</v>
      </c>
      <c r="L29" s="44"/>
      <c r="M29" s="16"/>
      <c r="N29" s="170" t="s">
        <v>136</v>
      </c>
      <c r="O29" s="14"/>
      <c r="P29" s="14"/>
      <c r="Q29" s="14"/>
      <c r="R29" s="14"/>
    </row>
    <row r="30" spans="2:18" ht="62.55" customHeight="1" x14ac:dyDescent="0.3">
      <c r="B30" s="15"/>
      <c r="C30" s="194"/>
      <c r="D30" s="195"/>
      <c r="E30" s="199"/>
      <c r="F30" s="173" t="s">
        <v>68</v>
      </c>
      <c r="G30" s="174"/>
      <c r="H30" s="30" t="s">
        <v>137</v>
      </c>
      <c r="I30" s="45" t="s">
        <v>135</v>
      </c>
      <c r="J30" s="45"/>
      <c r="K30" s="45"/>
      <c r="L30" s="45"/>
      <c r="M30" s="16"/>
      <c r="N30" s="171"/>
      <c r="O30" s="14"/>
      <c r="P30" s="14"/>
      <c r="Q30" s="14"/>
      <c r="R30" s="14"/>
    </row>
    <row r="31" spans="2:18" ht="43.5" customHeight="1" thickBot="1" x14ac:dyDescent="0.35">
      <c r="B31" s="15"/>
      <c r="C31" s="194"/>
      <c r="D31" s="195"/>
      <c r="E31" s="199"/>
      <c r="F31" s="175" t="s">
        <v>128</v>
      </c>
      <c r="G31" s="176"/>
      <c r="H31" s="46"/>
      <c r="I31" s="43"/>
      <c r="J31" s="43"/>
      <c r="K31" s="57" t="s">
        <v>114</v>
      </c>
      <c r="L31" s="43" t="s">
        <v>9</v>
      </c>
      <c r="M31" s="16"/>
      <c r="N31" s="171"/>
      <c r="O31" s="14"/>
      <c r="P31" s="14"/>
      <c r="Q31" s="14"/>
      <c r="R31" s="14"/>
    </row>
    <row r="32" spans="2:18" ht="62.55" customHeight="1" thickBot="1" x14ac:dyDescent="0.35">
      <c r="B32" s="15"/>
      <c r="C32" s="196"/>
      <c r="D32" s="197"/>
      <c r="E32" s="200"/>
      <c r="F32" s="177" t="s">
        <v>129</v>
      </c>
      <c r="G32" s="178"/>
      <c r="H32" s="39" t="s">
        <v>137</v>
      </c>
      <c r="I32" s="47" t="s">
        <v>135</v>
      </c>
      <c r="J32" s="45"/>
      <c r="K32" s="45"/>
      <c r="L32" s="45"/>
      <c r="M32" s="16"/>
      <c r="N32" s="172"/>
      <c r="O32" s="14"/>
      <c r="P32" s="14"/>
      <c r="Q32" s="14"/>
      <c r="R32" s="14"/>
    </row>
    <row r="33" spans="2:20" ht="67.2" customHeight="1" x14ac:dyDescent="0.3">
      <c r="B33" s="15"/>
      <c r="C33" s="181" t="s">
        <v>138</v>
      </c>
      <c r="D33" s="182"/>
      <c r="E33" s="187" t="s">
        <v>139</v>
      </c>
      <c r="F33" s="190" t="s">
        <v>63</v>
      </c>
      <c r="G33" s="191"/>
      <c r="H33" s="33"/>
      <c r="I33" s="44"/>
      <c r="J33" s="44"/>
      <c r="K33" s="48"/>
      <c r="L33" s="49" t="s">
        <v>104</v>
      </c>
      <c r="M33" s="16"/>
      <c r="N33" s="170" t="s">
        <v>140</v>
      </c>
      <c r="O33" s="14"/>
      <c r="P33" s="14"/>
      <c r="Q33" s="14"/>
      <c r="R33" s="14"/>
    </row>
    <row r="34" spans="2:20" ht="41.55" customHeight="1" x14ac:dyDescent="0.3">
      <c r="B34" s="15"/>
      <c r="C34" s="183"/>
      <c r="D34" s="184"/>
      <c r="E34" s="188"/>
      <c r="F34" s="173" t="s">
        <v>141</v>
      </c>
      <c r="G34" s="174"/>
      <c r="H34" s="50"/>
      <c r="I34" s="45" t="s">
        <v>100</v>
      </c>
      <c r="J34" s="45"/>
      <c r="K34" s="51" t="s">
        <v>95</v>
      </c>
      <c r="L34" s="45"/>
      <c r="M34" s="16"/>
      <c r="N34" s="171"/>
      <c r="O34" s="14"/>
      <c r="P34" s="14"/>
      <c r="Q34" s="14"/>
      <c r="R34" s="14"/>
    </row>
    <row r="35" spans="2:20" ht="41.55" customHeight="1" x14ac:dyDescent="0.3">
      <c r="B35" s="15"/>
      <c r="C35" s="183"/>
      <c r="D35" s="184"/>
      <c r="E35" s="188"/>
      <c r="F35" s="175" t="s">
        <v>142</v>
      </c>
      <c r="G35" s="176"/>
      <c r="H35" s="30" t="s">
        <v>137</v>
      </c>
      <c r="I35" s="25" t="s">
        <v>100</v>
      </c>
      <c r="J35" s="25"/>
      <c r="K35" s="25"/>
      <c r="L35" s="25"/>
      <c r="M35" s="16"/>
      <c r="N35" s="171"/>
      <c r="O35" s="14"/>
      <c r="P35" s="14"/>
      <c r="Q35" s="14"/>
      <c r="R35" s="14"/>
    </row>
    <row r="36" spans="2:20" ht="41.55" customHeight="1" thickBot="1" x14ac:dyDescent="0.35">
      <c r="B36" s="15"/>
      <c r="C36" s="185"/>
      <c r="D36" s="186"/>
      <c r="E36" s="189"/>
      <c r="F36" s="177" t="s">
        <v>80</v>
      </c>
      <c r="G36" s="178"/>
      <c r="H36" s="36"/>
      <c r="I36" s="52" t="s">
        <v>100</v>
      </c>
      <c r="J36" s="52"/>
      <c r="K36" s="53" t="s">
        <v>95</v>
      </c>
      <c r="L36" s="52"/>
      <c r="M36" s="16"/>
      <c r="N36" s="172"/>
      <c r="O36" s="14"/>
      <c r="P36" s="14"/>
      <c r="Q36" s="14"/>
      <c r="R36" s="14"/>
    </row>
    <row r="37" spans="2:20" ht="23.7" customHeight="1" thickBot="1" x14ac:dyDescent="0.35">
      <c r="B37" s="15"/>
      <c r="C37" s="14"/>
      <c r="E37" s="14"/>
      <c r="F37" s="14"/>
      <c r="G37" s="14"/>
      <c r="H37" s="14"/>
      <c r="I37" s="14"/>
      <c r="J37" s="14"/>
      <c r="K37" s="14"/>
      <c r="L37" s="14"/>
      <c r="M37" s="16"/>
      <c r="N37" s="1"/>
      <c r="O37" s="14"/>
      <c r="P37" s="14"/>
      <c r="Q37" s="14"/>
      <c r="R37" s="14"/>
    </row>
    <row r="38" spans="2:20" ht="57" customHeight="1" thickBot="1" x14ac:dyDescent="0.35">
      <c r="B38" s="15"/>
      <c r="C38" s="179" t="s">
        <v>143</v>
      </c>
      <c r="D38" s="180"/>
      <c r="E38" s="54" t="s">
        <v>144</v>
      </c>
      <c r="F38" s="14"/>
      <c r="H38" s="55" t="s">
        <v>145</v>
      </c>
      <c r="I38" s="19" t="s">
        <v>86</v>
      </c>
      <c r="J38" s="20" t="s">
        <v>87</v>
      </c>
      <c r="K38" s="20" t="s">
        <v>88</v>
      </c>
      <c r="L38" s="20" t="s">
        <v>89</v>
      </c>
      <c r="M38" s="16"/>
      <c r="N38" s="1"/>
      <c r="O38" s="14"/>
      <c r="P38" s="14"/>
      <c r="Q38" s="14"/>
      <c r="R38" s="14"/>
    </row>
    <row r="39" spans="2:20" ht="37.200000000000003" customHeight="1" thickBot="1" x14ac:dyDescent="0.35">
      <c r="B39" s="15"/>
      <c r="C39" s="14"/>
      <c r="D39" s="14"/>
      <c r="E39" s="14"/>
      <c r="F39" s="14"/>
      <c r="G39" s="14"/>
      <c r="H39" s="14"/>
      <c r="I39" s="56" t="s">
        <v>146</v>
      </c>
      <c r="J39" s="56" t="s">
        <v>91</v>
      </c>
      <c r="K39" s="57" t="s">
        <v>114</v>
      </c>
      <c r="L39" s="56" t="s">
        <v>147</v>
      </c>
      <c r="M39" s="16"/>
      <c r="N39" s="1"/>
      <c r="O39" s="14"/>
      <c r="P39" s="14"/>
      <c r="Q39" s="14"/>
      <c r="R39" s="14"/>
    </row>
    <row r="40" spans="2:20" ht="39.75" customHeight="1" thickBot="1" x14ac:dyDescent="0.4">
      <c r="B40" s="15"/>
      <c r="C40" s="14"/>
      <c r="D40" s="14"/>
      <c r="E40" s="14"/>
      <c r="F40" s="14"/>
      <c r="G40" s="14"/>
      <c r="H40" s="14"/>
      <c r="I40" s="58" t="s">
        <v>148</v>
      </c>
      <c r="J40" s="58" t="s">
        <v>149</v>
      </c>
      <c r="K40" s="59"/>
      <c r="L40" s="58" t="s">
        <v>150</v>
      </c>
      <c r="M40" s="16"/>
      <c r="N40" s="1"/>
      <c r="O40" s="14"/>
      <c r="P40" s="14"/>
      <c r="Q40" s="14"/>
      <c r="R40" s="14"/>
      <c r="S40" s="14"/>
      <c r="T40" s="14"/>
    </row>
    <row r="41" spans="2:20" ht="13.5" customHeight="1" thickBot="1" x14ac:dyDescent="0.3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  <c r="N41" s="1"/>
      <c r="O41" s="14"/>
      <c r="P41" s="14"/>
      <c r="Q41" s="14"/>
      <c r="R41" s="63"/>
      <c r="S41" s="64"/>
    </row>
    <row r="42" spans="2:20" ht="31.2" customHeight="1" x14ac:dyDescent="0.3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/>
      <c r="N42" s="1"/>
      <c r="O42" s="14"/>
      <c r="P42" s="14"/>
      <c r="Q42" s="14"/>
      <c r="R42" s="63"/>
      <c r="S42" s="64"/>
    </row>
    <row r="43" spans="2:20" x14ac:dyDescent="0.3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/>
      <c r="N43" s="1"/>
      <c r="O43" s="14"/>
      <c r="P43" s="14"/>
      <c r="Q43" s="14"/>
      <c r="R43" s="63"/>
      <c r="S43" s="64"/>
    </row>
    <row r="44" spans="2:20" x14ac:dyDescent="0.3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/>
      <c r="N44" s="1"/>
      <c r="O44" s="14"/>
      <c r="P44" s="14"/>
      <c r="Q44" s="14"/>
      <c r="R44" s="14"/>
    </row>
    <row r="45" spans="2:20" x14ac:dyDescent="0.3">
      <c r="B45" s="14"/>
      <c r="C45" s="14"/>
      <c r="D45" s="14"/>
      <c r="E45" s="14"/>
      <c r="F45" s="14"/>
      <c r="G45" s="14"/>
      <c r="H45" s="14"/>
      <c r="I45" s="14"/>
      <c r="K45" s="14"/>
      <c r="L45" s="14"/>
      <c r="M45" s="1"/>
      <c r="N45" s="1"/>
      <c r="O45" s="14"/>
      <c r="P45" s="14"/>
      <c r="Q45" s="14"/>
      <c r="R45" s="14"/>
    </row>
    <row r="46" spans="2:20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/>
      <c r="N46" s="1"/>
      <c r="O46" s="14"/>
      <c r="P46" s="14"/>
      <c r="Q46" s="14"/>
      <c r="R46" s="14"/>
    </row>
    <row r="47" spans="2:20" x14ac:dyDescent="0.3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/>
      <c r="N47" s="1"/>
      <c r="O47" s="14"/>
      <c r="P47" s="14"/>
      <c r="Q47" s="14"/>
      <c r="R47" s="14"/>
    </row>
    <row r="48" spans="2:20" x14ac:dyDescent="0.3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/>
      <c r="N48" s="1"/>
      <c r="O48" s="14"/>
      <c r="P48" s="14"/>
      <c r="Q48" s="14"/>
      <c r="R48" s="14"/>
    </row>
    <row r="49" spans="2:18" x14ac:dyDescent="0.3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/>
      <c r="N49" s="1"/>
      <c r="O49" s="14"/>
      <c r="P49" s="14"/>
      <c r="Q49" s="14"/>
      <c r="R49" s="14"/>
    </row>
    <row r="50" spans="2:18" x14ac:dyDescent="0.3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/>
      <c r="N50" s="1"/>
      <c r="O50" s="14"/>
      <c r="P50" s="14"/>
      <c r="Q50" s="14"/>
      <c r="R50" s="14"/>
    </row>
    <row r="51" spans="2:18" x14ac:dyDescent="0.3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/>
      <c r="N51" s="1"/>
      <c r="O51" s="14"/>
      <c r="P51" s="14"/>
      <c r="Q51" s="14"/>
      <c r="R51" s="14"/>
    </row>
    <row r="52" spans="2:18" x14ac:dyDescent="0.3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/>
      <c r="N52" s="1"/>
      <c r="O52" s="14"/>
      <c r="P52" s="14"/>
      <c r="Q52" s="14"/>
      <c r="R52" s="14"/>
    </row>
    <row r="53" spans="2:18" x14ac:dyDescent="0.3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/>
      <c r="N53" s="1"/>
      <c r="O53" s="14"/>
      <c r="P53" s="14"/>
      <c r="Q53" s="14"/>
      <c r="R53" s="14"/>
    </row>
    <row r="54" spans="2:18" x14ac:dyDescent="0.3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/>
      <c r="N54" s="1"/>
      <c r="O54" s="14"/>
      <c r="P54" s="14"/>
      <c r="Q54" s="14"/>
      <c r="R54" s="14"/>
    </row>
    <row r="55" spans="2:18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/>
      <c r="N55" s="1"/>
      <c r="O55" s="14"/>
      <c r="P55" s="14"/>
      <c r="Q55" s="14"/>
      <c r="R55" s="14"/>
    </row>
    <row r="56" spans="2:18" x14ac:dyDescent="0.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/>
      <c r="N56" s="1"/>
      <c r="O56" s="14"/>
      <c r="P56" s="14"/>
      <c r="Q56" s="14"/>
      <c r="R56" s="14"/>
    </row>
    <row r="57" spans="2:18" x14ac:dyDescent="0.3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/>
      <c r="N57" s="1"/>
      <c r="O57" s="14"/>
      <c r="P57" s="14"/>
      <c r="Q57" s="14"/>
      <c r="R57" s="14"/>
    </row>
    <row r="58" spans="2:18" x14ac:dyDescent="0.3">
      <c r="D58" s="14"/>
      <c r="E58" s="14"/>
      <c r="F58" s="14"/>
      <c r="G58" s="14"/>
      <c r="H58" s="14"/>
      <c r="I58" s="14"/>
      <c r="J58" s="14"/>
      <c r="K58" s="14"/>
      <c r="L58" s="14"/>
      <c r="M58" s="1"/>
      <c r="N58" s="1"/>
      <c r="O58" s="14"/>
      <c r="P58" s="14"/>
      <c r="Q58" s="14"/>
      <c r="R58" s="14"/>
    </row>
    <row r="59" spans="2:18" x14ac:dyDescent="0.3">
      <c r="D59" s="14"/>
      <c r="E59" s="14"/>
      <c r="F59" s="14"/>
      <c r="G59" s="14"/>
      <c r="H59" s="14"/>
      <c r="I59" s="14"/>
      <c r="J59" s="14"/>
      <c r="K59" s="14"/>
      <c r="L59" s="14"/>
      <c r="M59" s="1"/>
      <c r="N59" s="1"/>
      <c r="O59" s="14"/>
      <c r="P59" s="14"/>
      <c r="Q59" s="14"/>
      <c r="R59" s="14"/>
    </row>
    <row r="60" spans="2:18" x14ac:dyDescent="0.3">
      <c r="M60" s="1"/>
      <c r="N60" s="1"/>
      <c r="O60" s="10"/>
      <c r="P60" s="10"/>
    </row>
    <row r="61" spans="2:18" x14ac:dyDescent="0.3">
      <c r="M61" s="1"/>
      <c r="N61" s="1"/>
      <c r="O61" s="10"/>
      <c r="P61" s="10"/>
    </row>
    <row r="62" spans="2:18" x14ac:dyDescent="0.3">
      <c r="M62" s="1"/>
      <c r="N62" s="1"/>
      <c r="O62" s="10"/>
      <c r="P62" s="10"/>
    </row>
    <row r="63" spans="2:18" x14ac:dyDescent="0.3">
      <c r="M63" s="1"/>
      <c r="N63" s="1"/>
      <c r="O63" s="10"/>
      <c r="P63" s="10"/>
    </row>
    <row r="64" spans="2:18" x14ac:dyDescent="0.3">
      <c r="M64" s="1"/>
      <c r="N64" s="1"/>
      <c r="O64" s="10"/>
      <c r="P64" s="10"/>
    </row>
    <row r="65" spans="15:16" x14ac:dyDescent="0.3">
      <c r="O65" s="10"/>
      <c r="P65" s="10"/>
    </row>
    <row r="66" spans="15:16" x14ac:dyDescent="0.3">
      <c r="O66" s="10"/>
      <c r="P66" s="10"/>
    </row>
    <row r="67" spans="15:16" x14ac:dyDescent="0.3">
      <c r="O67" s="10"/>
      <c r="P67" s="10"/>
    </row>
    <row r="68" spans="15:16" x14ac:dyDescent="0.3">
      <c r="O68" s="10"/>
      <c r="P68" s="10"/>
    </row>
    <row r="69" spans="15:16" x14ac:dyDescent="0.3">
      <c r="O69" s="10"/>
      <c r="P69" s="10"/>
    </row>
    <row r="70" spans="15:16" x14ac:dyDescent="0.3">
      <c r="O70" s="10"/>
      <c r="P70" s="10"/>
    </row>
    <row r="71" spans="15:16" x14ac:dyDescent="0.3">
      <c r="O71" s="10"/>
      <c r="P71" s="10"/>
    </row>
    <row r="72" spans="15:16" x14ac:dyDescent="0.3">
      <c r="O72" s="10"/>
      <c r="P72" s="10"/>
    </row>
    <row r="73" spans="15:16" x14ac:dyDescent="0.3">
      <c r="O73" s="10"/>
      <c r="P73" s="10"/>
    </row>
    <row r="74" spans="15:16" x14ac:dyDescent="0.3">
      <c r="O74" s="10"/>
      <c r="P74" s="10"/>
    </row>
    <row r="75" spans="15:16" x14ac:dyDescent="0.3">
      <c r="O75" s="10"/>
      <c r="P75" s="10"/>
    </row>
    <row r="76" spans="15:16" x14ac:dyDescent="0.3">
      <c r="O76" s="10"/>
      <c r="P76" s="10"/>
    </row>
    <row r="77" spans="15:16" x14ac:dyDescent="0.3">
      <c r="O77" s="10"/>
      <c r="P77" s="10"/>
    </row>
    <row r="78" spans="15:16" x14ac:dyDescent="0.3">
      <c r="O78" s="10"/>
      <c r="P78" s="10"/>
    </row>
    <row r="79" spans="15:16" x14ac:dyDescent="0.3">
      <c r="O79" s="10"/>
      <c r="P79" s="10"/>
    </row>
    <row r="80" spans="15:16" x14ac:dyDescent="0.3">
      <c r="O80" s="10"/>
      <c r="P80" s="10"/>
    </row>
    <row r="81" spans="15:16" x14ac:dyDescent="0.3">
      <c r="O81" s="10"/>
      <c r="P81" s="10"/>
    </row>
    <row r="82" spans="15:16" x14ac:dyDescent="0.3">
      <c r="O82" s="10"/>
      <c r="P82" s="10"/>
    </row>
    <row r="83" spans="15:16" x14ac:dyDescent="0.3">
      <c r="O83" s="10"/>
      <c r="P83" s="10"/>
    </row>
    <row r="84" spans="15:16" x14ac:dyDescent="0.3">
      <c r="O84" s="10"/>
      <c r="P84" s="10"/>
    </row>
    <row r="85" spans="15:16" x14ac:dyDescent="0.3">
      <c r="O85" s="10"/>
      <c r="P85" s="10"/>
    </row>
    <row r="86" spans="15:16" x14ac:dyDescent="0.3">
      <c r="O86" s="10"/>
      <c r="P86" s="10"/>
    </row>
    <row r="87" spans="15:16" x14ac:dyDescent="0.3">
      <c r="O87" s="10"/>
      <c r="P87" s="10"/>
    </row>
    <row r="88" spans="15:16" x14ac:dyDescent="0.3">
      <c r="O88" s="10"/>
      <c r="P88" s="10"/>
    </row>
    <row r="89" spans="15:16" x14ac:dyDescent="0.3">
      <c r="O89" s="10"/>
      <c r="P89" s="10"/>
    </row>
    <row r="90" spans="15:16" x14ac:dyDescent="0.3">
      <c r="O90" s="10"/>
      <c r="P90" s="10"/>
    </row>
    <row r="91" spans="15:16" x14ac:dyDescent="0.3">
      <c r="O91" s="10"/>
      <c r="P91" s="10"/>
    </row>
    <row r="92" spans="15:16" x14ac:dyDescent="0.3">
      <c r="O92" s="10"/>
      <c r="P92" s="10"/>
    </row>
    <row r="93" spans="15:16" x14ac:dyDescent="0.3">
      <c r="O93" s="10"/>
      <c r="P93" s="10"/>
    </row>
    <row r="94" spans="15:16" x14ac:dyDescent="0.3">
      <c r="O94" s="10"/>
      <c r="P94" s="10"/>
    </row>
    <row r="95" spans="15:16" x14ac:dyDescent="0.3">
      <c r="O95" s="10"/>
      <c r="P95" s="10"/>
    </row>
    <row r="96" spans="15:16" x14ac:dyDescent="0.3">
      <c r="O96" s="10"/>
      <c r="P96" s="10"/>
    </row>
    <row r="97" spans="15:16" x14ac:dyDescent="0.3">
      <c r="O97" s="10"/>
      <c r="P97" s="10"/>
    </row>
    <row r="98" spans="15:16" x14ac:dyDescent="0.3">
      <c r="O98" s="10"/>
      <c r="P98" s="10"/>
    </row>
    <row r="99" spans="15:16" x14ac:dyDescent="0.3">
      <c r="O99" s="10"/>
      <c r="P99" s="10"/>
    </row>
    <row r="100" spans="15:16" x14ac:dyDescent="0.3">
      <c r="O100" s="10"/>
      <c r="P100" s="10"/>
    </row>
    <row r="101" spans="15:16" x14ac:dyDescent="0.3">
      <c r="O101" s="10"/>
      <c r="P101" s="10"/>
    </row>
    <row r="102" spans="15:16" x14ac:dyDescent="0.3">
      <c r="O102" s="10"/>
      <c r="P102" s="10"/>
    </row>
    <row r="103" spans="15:16" x14ac:dyDescent="0.3">
      <c r="O103" s="10"/>
      <c r="P103" s="10"/>
    </row>
    <row r="104" spans="15:16" x14ac:dyDescent="0.3">
      <c r="O104" s="10"/>
      <c r="P104" s="10"/>
    </row>
    <row r="105" spans="15:16" x14ac:dyDescent="0.3">
      <c r="O105" s="10"/>
      <c r="P105" s="10"/>
    </row>
    <row r="106" spans="15:16" x14ac:dyDescent="0.3">
      <c r="O106" s="10"/>
      <c r="P106" s="10"/>
    </row>
    <row r="107" spans="15:16" x14ac:dyDescent="0.3">
      <c r="O107" s="10"/>
      <c r="P107" s="10"/>
    </row>
    <row r="108" spans="15:16" x14ac:dyDescent="0.3">
      <c r="O108" s="10"/>
      <c r="P108" s="10"/>
    </row>
    <row r="109" spans="15:16" x14ac:dyDescent="0.3">
      <c r="O109" s="10"/>
      <c r="P109" s="10"/>
    </row>
    <row r="110" spans="15:16" x14ac:dyDescent="0.3">
      <c r="O110" s="10"/>
      <c r="P110" s="10"/>
    </row>
    <row r="111" spans="15:16" x14ac:dyDescent="0.3">
      <c r="O111" s="10"/>
      <c r="P111" s="10"/>
    </row>
    <row r="112" spans="15:16" x14ac:dyDescent="0.3">
      <c r="O112" s="10"/>
      <c r="P112" s="10"/>
    </row>
    <row r="113" spans="15:16" x14ac:dyDescent="0.3">
      <c r="O113" s="10"/>
      <c r="P113" s="10"/>
    </row>
    <row r="114" spans="15:16" x14ac:dyDescent="0.3">
      <c r="O114" s="10"/>
      <c r="P114" s="10"/>
    </row>
    <row r="115" spans="15:16" x14ac:dyDescent="0.3">
      <c r="O115" s="10"/>
      <c r="P115" s="10"/>
    </row>
    <row r="116" spans="15:16" x14ac:dyDescent="0.3">
      <c r="O116" s="10"/>
      <c r="P116" s="10"/>
    </row>
    <row r="117" spans="15:16" x14ac:dyDescent="0.3">
      <c r="O117" s="10"/>
      <c r="P117" s="10"/>
    </row>
  </sheetData>
  <sheetProtection password="9FC3" sheet="1" objects="1" scenarios="1"/>
  <mergeCells count="57">
    <mergeCell ref="C2:E2"/>
    <mergeCell ref="C5:E5"/>
    <mergeCell ref="J5:L5"/>
    <mergeCell ref="C7:D7"/>
    <mergeCell ref="F7:G7"/>
    <mergeCell ref="N8:N11"/>
    <mergeCell ref="F9:G9"/>
    <mergeCell ref="F10:G10"/>
    <mergeCell ref="F11:G11"/>
    <mergeCell ref="C12:D13"/>
    <mergeCell ref="F12:G12"/>
    <mergeCell ref="N12:N13"/>
    <mergeCell ref="C8:D11"/>
    <mergeCell ref="E8:E11"/>
    <mergeCell ref="F8:G8"/>
    <mergeCell ref="Q12:Q13"/>
    <mergeCell ref="F13:G13"/>
    <mergeCell ref="C14:D17"/>
    <mergeCell ref="E14:E17"/>
    <mergeCell ref="F14:G14"/>
    <mergeCell ref="N14:N17"/>
    <mergeCell ref="F15:G15"/>
    <mergeCell ref="F16:G16"/>
    <mergeCell ref="F17:G17"/>
    <mergeCell ref="C18:D23"/>
    <mergeCell ref="E18:E23"/>
    <mergeCell ref="F18:G18"/>
    <mergeCell ref="N18:N23"/>
    <mergeCell ref="Q18:Q25"/>
    <mergeCell ref="F19:G19"/>
    <mergeCell ref="F20:G20"/>
    <mergeCell ref="F21:G21"/>
    <mergeCell ref="F22:G22"/>
    <mergeCell ref="F23:G23"/>
    <mergeCell ref="C24:D28"/>
    <mergeCell ref="E24:E28"/>
    <mergeCell ref="F24:G24"/>
    <mergeCell ref="N24:N28"/>
    <mergeCell ref="F25:G25"/>
    <mergeCell ref="F26:G26"/>
    <mergeCell ref="F27:G27"/>
    <mergeCell ref="F28:G28"/>
    <mergeCell ref="C29:D32"/>
    <mergeCell ref="E29:E32"/>
    <mergeCell ref="F29:G29"/>
    <mergeCell ref="N29:N32"/>
    <mergeCell ref="F30:G30"/>
    <mergeCell ref="F31:G31"/>
    <mergeCell ref="F32:G32"/>
    <mergeCell ref="C38:D38"/>
    <mergeCell ref="C33:D36"/>
    <mergeCell ref="E33:E36"/>
    <mergeCell ref="F33:G33"/>
    <mergeCell ref="N33:N36"/>
    <mergeCell ref="F34:G34"/>
    <mergeCell ref="F35:G35"/>
    <mergeCell ref="F36:G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CEBF83F7EC7C42A5FB673FF98A84AC" ma:contentTypeVersion="15" ma:contentTypeDescription="Create a new document." ma:contentTypeScope="" ma:versionID="516f4f612d1adab3c439ae1dc90f46c1">
  <xsd:schema xmlns:xsd="http://www.w3.org/2001/XMLSchema" xmlns:xs="http://www.w3.org/2001/XMLSchema" xmlns:p="http://schemas.microsoft.com/office/2006/metadata/properties" xmlns:ns2="40ae9f20-8023-4bd0-a49b-6ed065b95fd1" xmlns:ns3="42ae86b7-be19-4616-a634-d01d0e7f6985" targetNamespace="http://schemas.microsoft.com/office/2006/metadata/properties" ma:root="true" ma:fieldsID="86b3c0c7d70c57a64e2687b6c851b0b8" ns2:_="" ns3:_="">
    <xsd:import namespace="40ae9f20-8023-4bd0-a49b-6ed065b95fd1"/>
    <xsd:import namespace="42ae86b7-be19-4616-a634-d01d0e7f69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e9f20-8023-4bd0-a49b-6ed065b95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b5a200e-6db3-4776-8e88-7d4fd5d3dc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e86b7-be19-4616-a634-d01d0e7f69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bb6d0b5-1705-4b57-a85d-b06a0cc11024}" ma:internalName="TaxCatchAll" ma:showField="CatchAllData" ma:web="42ae86b7-be19-4616-a634-d01d0e7f69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ae9f20-8023-4bd0-a49b-6ed065b95fd1">
      <Terms xmlns="http://schemas.microsoft.com/office/infopath/2007/PartnerControls"/>
    </lcf76f155ced4ddcb4097134ff3c332f>
    <TaxCatchAll xmlns="42ae86b7-be19-4616-a634-d01d0e7f6985" xsi:nil="true"/>
  </documentManagement>
</p:properties>
</file>

<file path=customXml/itemProps1.xml><?xml version="1.0" encoding="utf-8"?>
<ds:datastoreItem xmlns:ds="http://schemas.openxmlformats.org/officeDocument/2006/customXml" ds:itemID="{A24A1512-9EC7-449C-80DE-1905941AD3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76ADF4-DA46-447A-9225-25FD23C3D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e9f20-8023-4bd0-a49b-6ed065b95fd1"/>
    <ds:schemaRef ds:uri="42ae86b7-be19-4616-a634-d01d0e7f69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19393C-9C01-4243-984C-70693D00280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35C1B493-3C78-4470-8F08-0CD188D70CA2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2ae86b7-be19-4616-a634-d01d0e7f6985"/>
    <ds:schemaRef ds:uri="http://www.w3.org/XML/1998/namespace"/>
    <ds:schemaRef ds:uri="http://schemas.openxmlformats.org/package/2006/metadata/core-properties"/>
    <ds:schemaRef ds:uri="http://purl.org/dc/dcmitype/"/>
    <ds:schemaRef ds:uri="40ae9f20-8023-4bd0-a49b-6ed065b95fd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Decision Tree Tool</vt:lpstr>
      <vt:lpstr>List</vt:lpstr>
      <vt:lpstr>Signing Authority Matrix</vt:lpstr>
      <vt:lpstr>'Decision Tree Tool'!Print_Area</vt:lpstr>
    </vt:vector>
  </TitlesOfParts>
  <Manager/>
  <Company>Algonquin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Gardner</dc:creator>
  <cp:keywords/>
  <dc:description/>
  <cp:lastModifiedBy>Paul Gardner</cp:lastModifiedBy>
  <cp:revision/>
  <dcterms:created xsi:type="dcterms:W3CDTF">2016-05-18T13:54:01Z</dcterms:created>
  <dcterms:modified xsi:type="dcterms:W3CDTF">2024-01-26T14:12:16Z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0x0101002C60EA7389C1BE439D1BD412A7AB57AE</vt:lpwstr>
  </property>
</Properties>
</file>